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5" windowWidth="11505" windowHeight="11550" activeTab="2"/>
  </bookViews>
  <sheets>
    <sheet name="Summary" sheetId="21" r:id="rId1"/>
    <sheet name="Master" sheetId="19" r:id="rId2"/>
    <sheet name="E1" sheetId="100" r:id="rId3"/>
    <sheet name="E2" sheetId="101" r:id="rId4"/>
    <sheet name="E3" sheetId="102" r:id="rId5"/>
    <sheet name="E4" sheetId="103" r:id="rId6"/>
    <sheet name="Calculations" sheetId="8" state="hidden" r:id="rId7"/>
    <sheet name="List DO NOT TOUCH" sheetId="20" state="hidden" r:id="rId8"/>
  </sheets>
  <definedNames>
    <definedName name="SNZ">Calculations!$1:$1048576</definedName>
  </definedNames>
  <calcPr calcId="145621"/>
</workbook>
</file>

<file path=xl/calcChain.xml><?xml version="1.0" encoding="utf-8"?>
<calcChain xmlns="http://schemas.openxmlformats.org/spreadsheetml/2006/main">
  <c r="D55" i="21" l="1"/>
  <c r="D54" i="21"/>
  <c r="D53" i="21"/>
  <c r="D52" i="21"/>
  <c r="C55" i="21"/>
  <c r="C54" i="21"/>
  <c r="C53" i="21"/>
  <c r="C52" i="21"/>
  <c r="B55" i="21"/>
  <c r="B54" i="21"/>
  <c r="B53" i="21"/>
  <c r="B52" i="21"/>
  <c r="D62" i="103"/>
  <c r="D61" i="103"/>
  <c r="D58" i="103"/>
  <c r="D57" i="103"/>
  <c r="D56" i="103"/>
  <c r="D55" i="103"/>
  <c r="D54" i="103"/>
  <c r="D53" i="103"/>
  <c r="D52" i="103"/>
  <c r="D49" i="103"/>
  <c r="D48" i="103"/>
  <c r="D47" i="103"/>
  <c r="D46" i="103"/>
  <c r="D45" i="103"/>
  <c r="D44" i="103"/>
  <c r="E41" i="103"/>
  <c r="E64" i="103" s="1"/>
  <c r="D41" i="103"/>
  <c r="E35" i="103"/>
  <c r="C41" i="103" s="1"/>
  <c r="E32" i="103"/>
  <c r="E21" i="103"/>
  <c r="D62" i="102"/>
  <c r="D61" i="102"/>
  <c r="D58" i="102"/>
  <c r="D57" i="102"/>
  <c r="D56" i="102"/>
  <c r="D55" i="102"/>
  <c r="D54" i="102"/>
  <c r="D53" i="102"/>
  <c r="D52" i="102"/>
  <c r="D49" i="102"/>
  <c r="D48" i="102"/>
  <c r="D47" i="102"/>
  <c r="D46" i="102"/>
  <c r="D45" i="102"/>
  <c r="D44" i="102"/>
  <c r="E41" i="102"/>
  <c r="E64" i="102" s="1"/>
  <c r="D41" i="102"/>
  <c r="E32" i="102"/>
  <c r="E35" i="102" s="1"/>
  <c r="C41" i="102" s="1"/>
  <c r="E21" i="102"/>
  <c r="D62" i="101"/>
  <c r="D61" i="101"/>
  <c r="D58" i="101"/>
  <c r="D57" i="101"/>
  <c r="D56" i="101"/>
  <c r="D55" i="101"/>
  <c r="D54" i="101"/>
  <c r="D53" i="101"/>
  <c r="D52" i="101"/>
  <c r="D49" i="101"/>
  <c r="D48" i="101"/>
  <c r="D47" i="101"/>
  <c r="D46" i="101"/>
  <c r="D45" i="101"/>
  <c r="D44" i="101"/>
  <c r="E41" i="101"/>
  <c r="E64" i="101" s="1"/>
  <c r="D41" i="101"/>
  <c r="E35" i="101"/>
  <c r="C41" i="101" s="1"/>
  <c r="E32" i="101"/>
  <c r="E21" i="101"/>
  <c r="D62" i="100"/>
  <c r="D61" i="100"/>
  <c r="D58" i="100"/>
  <c r="D57" i="100"/>
  <c r="D56" i="100"/>
  <c r="D55" i="100"/>
  <c r="D54" i="100"/>
  <c r="D53" i="100"/>
  <c r="D52" i="100"/>
  <c r="D49" i="100"/>
  <c r="D48" i="100"/>
  <c r="D47" i="100"/>
  <c r="D46" i="100"/>
  <c r="D45" i="100"/>
  <c r="D44" i="100"/>
  <c r="E41" i="100"/>
  <c r="E64" i="100" s="1"/>
  <c r="D41" i="100"/>
  <c r="C41" i="100"/>
  <c r="E35" i="100"/>
  <c r="E32" i="100"/>
  <c r="E21" i="100"/>
  <c r="D57" i="19" l="1"/>
  <c r="D46" i="21"/>
  <c r="D55" i="19" l="1"/>
  <c r="D54" i="19"/>
  <c r="D53" i="19"/>
  <c r="D52" i="19"/>
  <c r="D49" i="19"/>
  <c r="D48" i="19"/>
  <c r="D47" i="19"/>
  <c r="D46" i="19"/>
  <c r="D45" i="19"/>
  <c r="D44" i="19"/>
  <c r="E21" i="19" l="1"/>
  <c r="E41" i="19" l="1"/>
  <c r="E32" i="19" l="1"/>
  <c r="D62" i="19"/>
  <c r="D61" i="19"/>
  <c r="D58" i="19"/>
  <c r="D56" i="19"/>
  <c r="D41" i="19"/>
  <c r="E64" i="19" l="1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F2" i="8"/>
  <c r="D2" i="8"/>
  <c r="E35" i="19"/>
  <c r="C41" i="19" s="1"/>
</calcChain>
</file>

<file path=xl/sharedStrings.xml><?xml version="1.0" encoding="utf-8"?>
<sst xmlns="http://schemas.openxmlformats.org/spreadsheetml/2006/main" count="546" uniqueCount="135">
  <si>
    <t>Yes</t>
  </si>
  <si>
    <t>Total visitor spend in NZ due to the event</t>
  </si>
  <si>
    <t>No</t>
  </si>
  <si>
    <t>ROI</t>
  </si>
  <si>
    <t>Index score</t>
  </si>
  <si>
    <t># of international visitors (specifically for the event)</t>
  </si>
  <si>
    <t>Cycling</t>
  </si>
  <si>
    <t>Rowing</t>
  </si>
  <si>
    <t>Yachting</t>
  </si>
  <si>
    <t>Athletics</t>
  </si>
  <si>
    <t>Equestrian</t>
  </si>
  <si>
    <t>Rugby</t>
  </si>
  <si>
    <t>Netball</t>
  </si>
  <si>
    <t>Canoe</t>
  </si>
  <si>
    <t>Triathlon</t>
  </si>
  <si>
    <t>Women's Hockey</t>
  </si>
  <si>
    <t>Clear demonstration</t>
  </si>
  <si>
    <t>Clear understanding</t>
  </si>
  <si>
    <t>Alignmnet apparent</t>
  </si>
  <si>
    <t>Strategy - Sport</t>
  </si>
  <si>
    <t>Strategy - Non-Sport</t>
  </si>
  <si>
    <t>Robust plan in place</t>
  </si>
  <si>
    <t>Emerging plan</t>
  </si>
  <si>
    <t>Legacy likely but no plan in place</t>
  </si>
  <si>
    <t>Numerous</t>
  </si>
  <si>
    <t>Some</t>
  </si>
  <si>
    <t>Limited</t>
  </si>
  <si>
    <t>Has been considered</t>
  </si>
  <si>
    <t>Core component</t>
  </si>
  <si>
    <t>Is a component</t>
  </si>
  <si>
    <t>Low occupancy</t>
  </si>
  <si>
    <t>Medium occupancy</t>
  </si>
  <si>
    <t>High occupancy</t>
  </si>
  <si>
    <t>Few</t>
  </si>
  <si>
    <t>Many</t>
  </si>
  <si>
    <t>Marketing</t>
  </si>
  <si>
    <t>50 million +</t>
  </si>
  <si>
    <t>2-50 million</t>
  </si>
  <si>
    <t>0-2 million</t>
  </si>
  <si>
    <t>High</t>
  </si>
  <si>
    <t>Medium</t>
  </si>
  <si>
    <t>Low</t>
  </si>
  <si>
    <t>Confirmed</t>
  </si>
  <si>
    <t>Likely</t>
  </si>
  <si>
    <t>May occur</t>
  </si>
  <si>
    <t>All markets</t>
  </si>
  <si>
    <t>Most</t>
  </si>
  <si>
    <t>Overall</t>
  </si>
  <si>
    <t>No alignment</t>
  </si>
  <si>
    <t>Other</t>
  </si>
  <si>
    <t>Maximum occupancy</t>
  </si>
  <si>
    <t>No legacy likely</t>
  </si>
  <si>
    <t>None</t>
  </si>
  <si>
    <t>Not considered</t>
  </si>
  <si>
    <t>No event broadcast</t>
  </si>
  <si>
    <t>Unlikely to occur</t>
  </si>
  <si>
    <t>Classification</t>
  </si>
  <si>
    <t>Event name</t>
  </si>
  <si>
    <t>Venue(s)</t>
  </si>
  <si>
    <t>Date(s)</t>
  </si>
  <si>
    <t>Preliminary identified risk level</t>
  </si>
  <si>
    <t>Date completed</t>
  </si>
  <si>
    <t>Unsure</t>
  </si>
  <si>
    <t>Economic - Direct spend from visitation</t>
  </si>
  <si>
    <t>High level risk assessment</t>
  </si>
  <si>
    <t>Summary comment:</t>
  </si>
  <si>
    <t>Person completing event impacts assessment</t>
  </si>
  <si>
    <t>Event prospecting - Top line assessment</t>
  </si>
  <si>
    <t>Does the host region(s) have capacity (travel and accommodation) to host the event at the time proposed?</t>
  </si>
  <si>
    <t>Comments:</t>
  </si>
  <si>
    <t>Does the event fit well within the existing event calendar?</t>
  </si>
  <si>
    <t>Does the business model appear to be viable and sustainable?</t>
  </si>
  <si>
    <t>Does the basic company office and profile/history search of the event proponents stand scrutiny?</t>
  </si>
  <si>
    <t xml:space="preserve">      Average length of stay</t>
  </si>
  <si>
    <t xml:space="preserve">      Average daily expenditure</t>
  </si>
  <si>
    <t># of out of region  visitors (specifically for the event)</t>
  </si>
  <si>
    <t>Will the event enhance social cohesion/diversity/city liveability for Kiwis?</t>
  </si>
  <si>
    <t>Will the event enable significant international media to be attracted/hosted from NZ’s key tourism markets?</t>
  </si>
  <si>
    <t>Strategic - Regional/City</t>
  </si>
  <si>
    <t>RATING</t>
  </si>
  <si>
    <t>Weighting %</t>
  </si>
  <si>
    <t>Final pre feasibility value weighting /10</t>
  </si>
  <si>
    <t xml:space="preserve">Do New Zealand/host region(s) have adequate infrastructure and capability to deliver the event to a high quality standard? </t>
  </si>
  <si>
    <t>Is there adequate time to plan, bid, leverage and deliver the event?</t>
  </si>
  <si>
    <t>If there is a bid process, is it winnable for NZ/host region?</t>
  </si>
  <si>
    <t>Is there likely to be political, agency, host region and key stakeholder partnership and commitment for this event?</t>
  </si>
  <si>
    <t xml:space="preserve"> </t>
  </si>
  <si>
    <t xml:space="preserve">Net direct spend </t>
  </si>
  <si>
    <t>Direct spend vs MEDF investment ratio</t>
  </si>
  <si>
    <t>Other projected net foreign investment (significant):  $ in minus $ out</t>
  </si>
  <si>
    <t>Strategic - Government agencies</t>
  </si>
  <si>
    <t>Is this event a strong fit with host region/city strategy?</t>
  </si>
  <si>
    <t>Will the event deliver significant brand enhancement for the host region/city?</t>
  </si>
  <si>
    <t>INSTRUCTIONS</t>
  </si>
  <si>
    <t xml:space="preserve">Set the weightings below to reflect your strategic view - these will be carried into the master template. </t>
  </si>
  <si>
    <t>WEIGHTING SELECTION</t>
  </si>
  <si>
    <t>RESULTS</t>
  </si>
  <si>
    <t>EVENT</t>
  </si>
  <si>
    <t>SUMMARY SHEET</t>
  </si>
  <si>
    <t>WEIGHTING</t>
  </si>
  <si>
    <t>RISKS</t>
  </si>
  <si>
    <t>(Must add up to 100%)  TOTAL</t>
  </si>
  <si>
    <t>Estimated MEDF investment ($)</t>
  </si>
  <si>
    <t>Estimated operating budget ($)</t>
  </si>
  <si>
    <t>Estimated capital budget ($)</t>
  </si>
  <si>
    <t>WEIGHTING ACCORDED</t>
  </si>
  <si>
    <t>STRATEGIC - GOVERNMENT AGENCIES</t>
  </si>
  <si>
    <t>STRATEGIC - REGIONAL/CITY</t>
  </si>
  <si>
    <t>In each template enter data in the white boxes and all ratings in the pink boxes.</t>
  </si>
  <si>
    <t>WINABILITY</t>
  </si>
  <si>
    <t>Does this event deliver "Mission Critical" value to government strategic objectives?</t>
  </si>
  <si>
    <t>a)  Tourism NZ</t>
  </si>
  <si>
    <t>b)  NZ Trade and Enterprise</t>
  </si>
  <si>
    <t>c)  Sport NZ</t>
  </si>
  <si>
    <t>d)  Ministry of Culture and Heritage</t>
  </si>
  <si>
    <t>e)  Ministry of Foreign Affairs and Trade</t>
  </si>
  <si>
    <t>f)  Ministry for Business Innovation and Employment</t>
  </si>
  <si>
    <t>Strategic Benefits</t>
  </si>
  <si>
    <t xml:space="preserve">Will the event generate foster high achievement in sports/art/culture </t>
  </si>
  <si>
    <t>Will the event showcase the NZ brand in NZ’s key tourism markets?</t>
  </si>
  <si>
    <t>STRATEGIC BENEFITS</t>
  </si>
  <si>
    <t>Will the event generate investment and export opportunities for NZ businesses?</t>
  </si>
  <si>
    <t>Will the event generate Increased participation in sports/art/culture?</t>
  </si>
  <si>
    <t>Will the event attract/host significant international media from NZ’s key tourism markets?</t>
  </si>
  <si>
    <r>
      <rPr>
        <u/>
        <sz val="8"/>
        <rFont val="Calibri"/>
        <family val="2"/>
        <scheme val="minor"/>
      </rPr>
      <t>Comments</t>
    </r>
    <r>
      <rPr>
        <sz val="8"/>
        <rFont val="Calibri"/>
        <family val="2"/>
        <scheme val="minor"/>
      </rPr>
      <t>:</t>
    </r>
  </si>
  <si>
    <r>
      <rPr>
        <b/>
        <u/>
        <sz val="8"/>
        <rFont val="Calibri"/>
        <family val="2"/>
        <scheme val="minor"/>
      </rPr>
      <t>Comments</t>
    </r>
    <r>
      <rPr>
        <b/>
        <sz val="8"/>
        <rFont val="Calibri"/>
        <family val="2"/>
        <scheme val="minor"/>
      </rPr>
      <t>:</t>
    </r>
  </si>
  <si>
    <r>
      <t>Comments</t>
    </r>
    <r>
      <rPr>
        <sz val="8"/>
        <rFont val="Calibri"/>
        <family val="2"/>
        <scheme val="minor"/>
      </rPr>
      <t>:</t>
    </r>
  </si>
  <si>
    <t>.</t>
  </si>
  <si>
    <t>Will the event generate investment and export opportunities for NZ businesses in NZ's key trade markets?</t>
  </si>
  <si>
    <t xml:space="preserve">Will the event foster high achievement in sports/art/culture? </t>
  </si>
  <si>
    <t>Will the event drive improvements in NZ's event capability?</t>
  </si>
  <si>
    <t>Economic Assessment</t>
  </si>
  <si>
    <t>E3</t>
  </si>
  <si>
    <t>Test</t>
  </si>
  <si>
    <t>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</si>
</sst>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_ ;\-#,##0\ "/>
    <numFmt numFmtId="168" formatCode="0.0"/>
    <numFmt numFmtId="169" formatCode="0.0%"/>
    <numFmt numFmtId="170" formatCode="&quot;1:&quot;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rgb="FFDF8FA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0" fontId="0" fillId="0" borderId="0" xfId="0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/>
    <xf numFmtId="10" fontId="3" fillId="2" borderId="1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Protection="1"/>
    <xf numFmtId="0" fontId="5" fillId="3" borderId="0" xfId="0" applyFont="1" applyFill="1" applyProtection="1"/>
    <xf numFmtId="0" fontId="3" fillId="3" borderId="0" xfId="0" applyFont="1" applyFill="1" applyProtection="1"/>
    <xf numFmtId="0" fontId="4" fillId="3" borderId="0" xfId="0" applyFont="1" applyFill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Protection="1"/>
    <xf numFmtId="0" fontId="3" fillId="3" borderId="6" xfId="0" applyFont="1" applyFill="1" applyBorder="1" applyProtection="1"/>
    <xf numFmtId="0" fontId="3" fillId="3" borderId="0" xfId="0" applyFont="1" applyFill="1" applyBorder="1" applyProtection="1"/>
    <xf numFmtId="0" fontId="7" fillId="3" borderId="5" xfId="0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2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165" fontId="4" fillId="3" borderId="0" xfId="2" applyNumberFormat="1" applyFont="1" applyFill="1" applyBorder="1" applyAlignment="1" applyProtection="1">
      <alignment horizontal="center" vertical="center"/>
      <protection hidden="1"/>
    </xf>
    <xf numFmtId="167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4" fillId="9" borderId="10" xfId="2" applyNumberFormat="1" applyFont="1" applyFill="1" applyBorder="1" applyAlignment="1" applyProtection="1">
      <alignment horizontal="center" vertical="center"/>
      <protection hidden="1"/>
    </xf>
    <xf numFmtId="165" fontId="4" fillId="11" borderId="10" xfId="2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0" fontId="4" fillId="8" borderId="1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9" fontId="3" fillId="3" borderId="0" xfId="0" applyNumberFormat="1" applyFont="1" applyFill="1" applyBorder="1" applyAlignment="1" applyProtection="1">
      <alignment horizontal="left" vertical="center"/>
    </xf>
    <xf numFmtId="165" fontId="3" fillId="3" borderId="0" xfId="1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169" fontId="3" fillId="3" borderId="0" xfId="0" applyNumberFormat="1" applyFont="1" applyFill="1" applyBorder="1" applyAlignment="1" applyProtection="1">
      <alignment horizontal="center" vertical="center"/>
    </xf>
    <xf numFmtId="2" fontId="3" fillId="3" borderId="0" xfId="2" applyNumberFormat="1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vertical="center" wrapText="1"/>
    </xf>
    <xf numFmtId="9" fontId="4" fillId="3" borderId="0" xfId="3" applyFont="1" applyFill="1" applyBorder="1" applyAlignment="1" applyProtection="1">
      <alignment horizontal="center" vertical="center"/>
    </xf>
    <xf numFmtId="2" fontId="4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10" fontId="3" fillId="3" borderId="0" xfId="0" applyNumberFormat="1" applyFont="1" applyFill="1" applyBorder="1" applyAlignment="1" applyProtection="1">
      <alignment vertical="center"/>
    </xf>
    <xf numFmtId="10" fontId="3" fillId="3" borderId="0" xfId="0" applyNumberFormat="1" applyFont="1" applyFill="1" applyBorder="1" applyProtection="1"/>
    <xf numFmtId="10" fontId="4" fillId="3" borderId="2" xfId="0" applyNumberFormat="1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170" fontId="4" fillId="3" borderId="0" xfId="2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Protection="1"/>
    <xf numFmtId="0" fontId="3" fillId="12" borderId="1" xfId="0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0" fillId="2" borderId="3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2" fontId="14" fillId="4" borderId="10" xfId="4" applyNumberForma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2" fillId="9" borderId="1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horizontal="center"/>
    </xf>
    <xf numFmtId="0" fontId="4" fillId="9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0" borderId="7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7" fillId="10" borderId="7" xfId="0" applyFont="1" applyFill="1" applyBorder="1" applyAlignment="1" applyProtection="1">
      <alignment horizontal="center" vertical="center" wrapText="1"/>
    </xf>
    <xf numFmtId="0" fontId="7" fillId="10" borderId="8" xfId="0" applyFont="1" applyFill="1" applyBorder="1" applyAlignment="1" applyProtection="1">
      <alignment horizontal="center" vertical="center" wrapText="1"/>
    </xf>
    <xf numFmtId="0" fontId="7" fillId="10" borderId="9" xfId="0" applyFont="1" applyFill="1" applyBorder="1" applyAlignment="1" applyProtection="1">
      <alignment horizontal="center" vertical="center" wrapText="1"/>
    </xf>
    <xf numFmtId="0" fontId="4" fillId="10" borderId="11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F8FA8"/>
      <color rgb="FFFFFF66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=@SUM((E41*D41)+(E44*D44)+(E45*D45)+(E46*D46)+(E47*D47)+(E48*D48)+(E49*D49)+(E52*D52)+(E53*D53)+(E54*D54)*(E55*D55)*(E56*D56)+(E57*D57)+(E58*D58)+(E61*D61)+(E62*D62)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=@SUM((E41*D41)+(E44*D44)+(E45*D45)+(E46*D46)+(E47*D47)+(E48*D48)+(E49*D49)+(E52*D52)+(E53*D53)+(E54*D54)*(E55*D55)*(E56*D56)+(E57*D57)+(E58*D58)+(E61*D61)+(E62*D62)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=@SUM((E41*D41)+(E44*D44)+(E45*D45)+(E46*D46)+(E47*D47)+(E48*D48)+(E49*D49)+(E52*D52)+(E53*D53)+(E54*D54)*(E55*D55)*(E56*D56)+(E57*D57)+(E58*D58)+(E61*D61)+(E62*D62)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=@SUM((E41*D41)+(E44*D44)+(E45*D45)+(E46*D46)+(E47*D47)+(E48*D48)+(E49*D49)+(E52*D52)+(E53*D53)+(E54*D54)*(E55*D55)*(E56*D56)+(E57*D57)+(E58*D58)+(E61*D61)+(E62*D62)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=@SUM((E41*D41)+(E44*D44)+(E45*D45)+(E46*D46)+(E47*D47)+(E48*D48)+(E49*D49)+(E52*D52)+(E53*D53)+(E54*D54)*(E55*D55)*(E56*D56)+(E57*D57)+(E58*D58)+(E61*D61)+(E62*D62)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view="pageLayout" topLeftCell="A41" zoomScaleNormal="100" workbookViewId="0">
      <selection activeCell="C52" sqref="C52"/>
    </sheetView>
  </sheetViews>
  <sheetFormatPr defaultRowHeight="12.75" x14ac:dyDescent="0.2"/>
  <cols>
    <col min="1" max="1" width="0.7109375" style="12" customWidth="1"/>
    <col min="2" max="2" width="63.140625" style="12" customWidth="1"/>
    <col min="3" max="3" width="12.28515625" style="12" customWidth="1"/>
    <col min="4" max="4" width="11.7109375" style="12" customWidth="1"/>
    <col min="5" max="5" width="10.85546875" style="12" customWidth="1"/>
    <col min="6" max="6" width="1" style="12" customWidth="1"/>
    <col min="7" max="7" width="9.140625" style="12"/>
    <col min="8" max="8" width="71.7109375" style="12" customWidth="1"/>
    <col min="9" max="16384" width="9.140625" style="12"/>
  </cols>
  <sheetData>
    <row r="1" spans="2:12" ht="30.75" customHeight="1" x14ac:dyDescent="0.2"/>
    <row r="2" spans="2:12" ht="18.75" x14ac:dyDescent="0.3">
      <c r="B2" s="82" t="s">
        <v>98</v>
      </c>
      <c r="C2" s="82"/>
      <c r="D2" s="82"/>
      <c r="E2" s="82"/>
      <c r="L2" s="67" t="s">
        <v>0</v>
      </c>
    </row>
    <row r="3" spans="2:12" x14ac:dyDescent="0.2">
      <c r="B3" s="10" t="s">
        <v>93</v>
      </c>
      <c r="L3" s="67" t="s">
        <v>2</v>
      </c>
    </row>
    <row r="4" spans="2:12" x14ac:dyDescent="0.2">
      <c r="B4" s="11" t="s">
        <v>94</v>
      </c>
    </row>
    <row r="5" spans="2:12" x14ac:dyDescent="0.2">
      <c r="B5" s="11" t="s">
        <v>108</v>
      </c>
    </row>
    <row r="6" spans="2:12" ht="6" customHeight="1" x14ac:dyDescent="0.2"/>
    <row r="7" spans="2:12" ht="18" customHeight="1" x14ac:dyDescent="0.2">
      <c r="B7" s="13" t="s">
        <v>95</v>
      </c>
      <c r="C7" s="83" t="s">
        <v>105</v>
      </c>
      <c r="D7" s="83"/>
    </row>
    <row r="8" spans="2:12" ht="18" customHeight="1" x14ac:dyDescent="0.2">
      <c r="B8" s="14" t="s">
        <v>88</v>
      </c>
      <c r="D8" s="9">
        <v>0.25</v>
      </c>
    </row>
    <row r="9" spans="2:12" ht="6.75" customHeight="1" x14ac:dyDescent="0.2">
      <c r="B9" s="14"/>
      <c r="C9" s="59"/>
    </row>
    <row r="10" spans="2:12" x14ac:dyDescent="0.2">
      <c r="B10" s="85" t="s">
        <v>106</v>
      </c>
      <c r="C10" s="85"/>
      <c r="D10" s="85"/>
      <c r="E10" s="85"/>
      <c r="H10" s="17"/>
    </row>
    <row r="11" spans="2:12" ht="18" customHeight="1" x14ac:dyDescent="0.2">
      <c r="B11" s="33" t="s">
        <v>110</v>
      </c>
      <c r="C11" s="60"/>
      <c r="H11" s="33"/>
    </row>
    <row r="12" spans="2:12" ht="18" customHeight="1" x14ac:dyDescent="0.2">
      <c r="B12" s="14" t="s">
        <v>111</v>
      </c>
      <c r="D12" s="9">
        <v>0.05</v>
      </c>
      <c r="H12" s="14"/>
    </row>
    <row r="13" spans="2:12" ht="3" customHeight="1" x14ac:dyDescent="0.2">
      <c r="D13" s="59"/>
      <c r="H13" s="14"/>
    </row>
    <row r="14" spans="2:12" ht="18" customHeight="1" x14ac:dyDescent="0.2">
      <c r="B14" s="14" t="s">
        <v>112</v>
      </c>
      <c r="D14" s="9">
        <v>0.05</v>
      </c>
      <c r="H14" s="14"/>
    </row>
    <row r="15" spans="2:12" ht="3" customHeight="1" x14ac:dyDescent="0.2">
      <c r="B15" s="14"/>
      <c r="D15" s="59"/>
      <c r="H15" s="14"/>
    </row>
    <row r="16" spans="2:12" ht="18" customHeight="1" x14ac:dyDescent="0.2">
      <c r="B16" s="14" t="s">
        <v>113</v>
      </c>
      <c r="D16" s="9">
        <v>0.05</v>
      </c>
      <c r="H16" s="14"/>
    </row>
    <row r="17" spans="2:8" ht="3" customHeight="1" x14ac:dyDescent="0.2">
      <c r="B17" s="14"/>
      <c r="D17" s="59"/>
      <c r="H17" s="14"/>
    </row>
    <row r="18" spans="2:8" ht="18" customHeight="1" x14ac:dyDescent="0.2">
      <c r="B18" s="40" t="s">
        <v>114</v>
      </c>
      <c r="D18" s="9">
        <v>0.05</v>
      </c>
      <c r="H18" s="14"/>
    </row>
    <row r="19" spans="2:8" ht="3" customHeight="1" x14ac:dyDescent="0.2">
      <c r="B19" s="14"/>
      <c r="D19" s="59"/>
      <c r="H19" s="14"/>
    </row>
    <row r="20" spans="2:8" ht="18" customHeight="1" x14ac:dyDescent="0.2">
      <c r="B20" s="14" t="s">
        <v>115</v>
      </c>
      <c r="D20" s="9">
        <v>0.05</v>
      </c>
      <c r="H20" s="14"/>
    </row>
    <row r="21" spans="2:8" ht="3" customHeight="1" x14ac:dyDescent="0.2">
      <c r="B21" s="14"/>
      <c r="D21" s="59"/>
      <c r="H21" s="14"/>
    </row>
    <row r="22" spans="2:8" ht="18" customHeight="1" x14ac:dyDescent="0.2">
      <c r="B22" s="14" t="s">
        <v>116</v>
      </c>
      <c r="D22" s="9">
        <v>0.05</v>
      </c>
      <c r="H22" s="14"/>
    </row>
    <row r="23" spans="2:8" ht="3" customHeight="1" x14ac:dyDescent="0.2">
      <c r="B23" s="14"/>
      <c r="C23" s="59"/>
      <c r="H23" s="40"/>
    </row>
    <row r="24" spans="2:8" x14ac:dyDescent="0.2">
      <c r="B24" s="85" t="s">
        <v>120</v>
      </c>
      <c r="C24" s="85"/>
      <c r="D24" s="85"/>
      <c r="E24" s="85"/>
      <c r="H24" s="14"/>
    </row>
    <row r="25" spans="2:8" ht="3" customHeight="1" x14ac:dyDescent="0.2">
      <c r="B25" s="17"/>
      <c r="C25" s="60"/>
      <c r="H25" s="14"/>
    </row>
    <row r="26" spans="2:8" ht="18" customHeight="1" x14ac:dyDescent="0.2">
      <c r="B26" s="14" t="s">
        <v>76</v>
      </c>
      <c r="D26" s="9">
        <v>0.05</v>
      </c>
      <c r="H26" s="14"/>
    </row>
    <row r="27" spans="2:8" ht="3" customHeight="1" x14ac:dyDescent="0.2">
      <c r="B27" s="14"/>
      <c r="D27" s="59"/>
      <c r="H27" s="17"/>
    </row>
    <row r="28" spans="2:8" ht="18" customHeight="1" x14ac:dyDescent="0.2">
      <c r="B28" s="14" t="s">
        <v>121</v>
      </c>
      <c r="D28" s="9">
        <v>0.05</v>
      </c>
      <c r="H28" s="14"/>
    </row>
    <row r="29" spans="2:8" ht="3" customHeight="1" x14ac:dyDescent="0.2">
      <c r="B29" s="14"/>
      <c r="C29" s="59"/>
      <c r="H29" s="14"/>
    </row>
    <row r="30" spans="2:8" ht="18" customHeight="1" x14ac:dyDescent="0.2">
      <c r="B30" s="40" t="s">
        <v>122</v>
      </c>
      <c r="D30" s="9">
        <v>0.05</v>
      </c>
      <c r="H30" s="14"/>
    </row>
    <row r="31" spans="2:8" ht="3" customHeight="1" x14ac:dyDescent="0.2">
      <c r="B31" s="14"/>
      <c r="C31" s="59"/>
      <c r="H31" s="14"/>
    </row>
    <row r="32" spans="2:8" ht="18" customHeight="1" x14ac:dyDescent="0.2">
      <c r="B32" s="40" t="s">
        <v>118</v>
      </c>
      <c r="C32" s="40"/>
      <c r="D32" s="9">
        <v>0.05</v>
      </c>
      <c r="E32" s="40"/>
      <c r="H32" s="14"/>
    </row>
    <row r="33" spans="1:8" ht="3" customHeight="1" x14ac:dyDescent="0.2">
      <c r="B33" s="17"/>
      <c r="C33" s="60"/>
      <c r="H33" s="17"/>
    </row>
    <row r="34" spans="1:8" ht="18" customHeight="1" x14ac:dyDescent="0.2">
      <c r="B34" s="86" t="s">
        <v>123</v>
      </c>
      <c r="C34" s="87"/>
      <c r="D34" s="9">
        <v>0.05</v>
      </c>
      <c r="H34" s="14"/>
    </row>
    <row r="35" spans="1:8" ht="3" customHeight="1" x14ac:dyDescent="0.2">
      <c r="B35" s="69"/>
      <c r="C35" s="69"/>
      <c r="D35" s="59"/>
      <c r="H35" s="14"/>
    </row>
    <row r="36" spans="1:8" ht="18" customHeight="1" x14ac:dyDescent="0.2">
      <c r="B36" s="14" t="s">
        <v>130</v>
      </c>
      <c r="C36" s="69"/>
      <c r="D36" s="9">
        <v>0.05</v>
      </c>
      <c r="H36" s="14"/>
    </row>
    <row r="37" spans="1:8" ht="3" customHeight="1" x14ac:dyDescent="0.2">
      <c r="B37" s="14"/>
      <c r="D37" s="59"/>
      <c r="H37" s="14"/>
    </row>
    <row r="38" spans="1:8" ht="17.25" customHeight="1" x14ac:dyDescent="0.2">
      <c r="B38" s="14" t="s">
        <v>119</v>
      </c>
      <c r="D38" s="9">
        <v>0.05</v>
      </c>
    </row>
    <row r="39" spans="1:8" ht="3" customHeight="1" x14ac:dyDescent="0.2">
      <c r="B39" s="14"/>
      <c r="C39" s="59"/>
    </row>
    <row r="40" spans="1:8" x14ac:dyDescent="0.2">
      <c r="B40" s="85" t="s">
        <v>107</v>
      </c>
      <c r="C40" s="85"/>
      <c r="D40" s="85"/>
      <c r="E40" s="85"/>
    </row>
    <row r="41" spans="1:8" ht="3" customHeight="1" x14ac:dyDescent="0.2">
      <c r="B41" s="15"/>
      <c r="C41" s="60"/>
    </row>
    <row r="42" spans="1:8" ht="18" customHeight="1" x14ac:dyDescent="0.2">
      <c r="B42" s="14" t="s">
        <v>91</v>
      </c>
      <c r="D42" s="9">
        <v>0.05</v>
      </c>
    </row>
    <row r="43" spans="1:8" ht="3" customHeight="1" x14ac:dyDescent="0.2">
      <c r="B43" s="14"/>
      <c r="D43" s="59"/>
    </row>
    <row r="44" spans="1:8" ht="18" customHeight="1" x14ac:dyDescent="0.2">
      <c r="B44" s="14" t="s">
        <v>92</v>
      </c>
      <c r="D44" s="9">
        <v>0.05</v>
      </c>
    </row>
    <row r="45" spans="1:8" ht="3" customHeight="1" x14ac:dyDescent="0.2">
      <c r="B45" s="14"/>
      <c r="C45" s="59"/>
    </row>
    <row r="46" spans="1:8" ht="18" customHeight="1" thickBot="1" x14ac:dyDescent="0.25">
      <c r="B46" s="16" t="s">
        <v>101</v>
      </c>
      <c r="D46" s="61">
        <f>D44+D42+D38+D36+D34+D32+D30+D28+D26+D22+D14+D20+D18+D16+D12+D8</f>
        <v>1</v>
      </c>
    </row>
    <row r="47" spans="1:8" ht="10.5" customHeight="1" thickTop="1" thickBot="1" x14ac:dyDescent="0.25">
      <c r="A47" s="19"/>
      <c r="B47" s="19"/>
      <c r="C47" s="19"/>
      <c r="D47" s="19"/>
      <c r="E47" s="19"/>
    </row>
    <row r="48" spans="1:8" ht="3" customHeight="1" x14ac:dyDescent="0.2">
      <c r="A48" s="20"/>
      <c r="B48" s="20"/>
      <c r="C48" s="20"/>
      <c r="D48" s="20"/>
      <c r="E48" s="20"/>
    </row>
    <row r="49" spans="2:5" ht="15.75" x14ac:dyDescent="0.25">
      <c r="B49" s="84" t="s">
        <v>96</v>
      </c>
      <c r="C49" s="84"/>
      <c r="D49" s="84"/>
    </row>
    <row r="50" spans="2:5" ht="5.25" customHeight="1" x14ac:dyDescent="0.25">
      <c r="B50" s="21"/>
      <c r="C50" s="21"/>
      <c r="D50" s="21"/>
    </row>
    <row r="51" spans="2:5" ht="15" x14ac:dyDescent="0.25">
      <c r="B51" s="18" t="s">
        <v>97</v>
      </c>
      <c r="C51" s="62" t="s">
        <v>99</v>
      </c>
      <c r="D51" s="62" t="s">
        <v>100</v>
      </c>
      <c r="E51" s="62" t="s">
        <v>109</v>
      </c>
    </row>
    <row r="52" spans="2:5" x14ac:dyDescent="0.2">
      <c r="B52" s="63" t="str">
        <f>IF('E1'!$C$4&gt;"",'E1'!$C$4,"")</f>
        <v>Test</v>
      </c>
      <c r="C52" s="64">
        <f>IF('E1'!$C$4&gt;"",'E1'!$E$62,"")</f>
        <v>0</v>
      </c>
      <c r="D52" s="64" t="str">
        <f>IF('E1'!$C$4&gt;"",'E1'!$E$21,"")</f>
        <v/>
      </c>
      <c r="E52" s="63"/>
    </row>
    <row r="53" spans="2:5" x14ac:dyDescent="0.2">
      <c r="B53" s="63" t="str">
        <f>IF('E2'!$C$4&gt;"",'E2'!$C$4,"")</f>
        <v>Bike</v>
      </c>
      <c r="C53" s="64">
        <f>IF('E2'!$C$4&gt;"",'E2'!$E$62,"")</f>
        <v>0</v>
      </c>
      <c r="D53" s="64" t="str">
        <f>IF('E2'!$C$4&gt;"",'E2'!$E$21,"")</f>
        <v/>
      </c>
      <c r="E53" s="63"/>
    </row>
    <row r="54" spans="2:5" x14ac:dyDescent="0.2">
      <c r="B54" s="63" t="str">
        <f>IF('E3'!$C$4&gt;"",'E3'!$C$4,"")</f>
        <v>Rowing</v>
      </c>
      <c r="C54" s="64">
        <f>IF('E3'!$C$4&gt;"",'E3'!$E$62,"")</f>
        <v>0</v>
      </c>
      <c r="D54" s="64" t="str">
        <f>IF('E3'!$C$4&gt;"",'E3'!$E$21,"")</f>
        <v/>
      </c>
      <c r="E54" s="63"/>
    </row>
    <row r="55" spans="2:5" x14ac:dyDescent="0.2">
      <c r="B55" s="63" t="str">
        <f>IF('E4'!$C$4&gt;"",'E4'!$C$4,"")</f>
        <v>Rugby</v>
      </c>
      <c r="C55" s="64">
        <f>IF('E4'!$C$4&gt;"",'E4'!$E$62,"")</f>
        <v>0</v>
      </c>
      <c r="D55" s="64" t="str">
        <f>IF('E4'!$C$4&gt;"",'E4'!$E$21,"")</f>
        <v/>
      </c>
      <c r="E55" s="63"/>
    </row>
    <row r="56" spans="2:5" x14ac:dyDescent="0.2">
      <c r="B56" s="63"/>
      <c r="C56" s="64"/>
      <c r="D56" s="64"/>
      <c r="E56" s="63"/>
    </row>
    <row r="57" spans="2:5" x14ac:dyDescent="0.2">
      <c r="B57" s="63"/>
      <c r="C57" s="64"/>
      <c r="D57" s="64"/>
      <c r="E57" s="63"/>
    </row>
    <row r="58" spans="2:5" x14ac:dyDescent="0.2">
      <c r="B58" s="63"/>
      <c r="C58" s="64"/>
      <c r="D58" s="64"/>
      <c r="E58" s="63"/>
    </row>
    <row r="59" spans="2:5" x14ac:dyDescent="0.2">
      <c r="B59" s="63"/>
      <c r="C59" s="64"/>
      <c r="D59" s="64"/>
      <c r="E59" s="63"/>
    </row>
    <row r="60" spans="2:5" x14ac:dyDescent="0.2">
      <c r="B60" s="63"/>
      <c r="C60" s="64"/>
      <c r="D60" s="64"/>
      <c r="E60" s="63"/>
    </row>
    <row r="61" spans="2:5" x14ac:dyDescent="0.2">
      <c r="B61" s="63"/>
      <c r="C61" s="64"/>
      <c r="D61" s="64"/>
      <c r="E61" s="63"/>
    </row>
    <row r="62" spans="2:5" x14ac:dyDescent="0.2">
      <c r="B62" s="63"/>
      <c r="C62" s="64"/>
      <c r="D62" s="64"/>
      <c r="E62" s="63"/>
    </row>
    <row r="63" spans="2:5" x14ac:dyDescent="0.2">
      <c r="B63" s="63"/>
      <c r="C63" s="64"/>
      <c r="D63" s="64"/>
      <c r="E63" s="63"/>
    </row>
    <row r="64" spans="2:5" x14ac:dyDescent="0.2">
      <c r="B64" s="63"/>
      <c r="C64" s="64"/>
      <c r="D64" s="64"/>
      <c r="E64" s="63"/>
    </row>
    <row r="65" spans="2:5" x14ac:dyDescent="0.2">
      <c r="B65" s="63"/>
      <c r="C65" s="64"/>
      <c r="D65" s="64"/>
      <c r="E65" s="63"/>
    </row>
    <row r="66" spans="2:5" x14ac:dyDescent="0.2">
      <c r="B66" s="63"/>
      <c r="C66" s="64"/>
      <c r="D66" s="64"/>
      <c r="E66" s="63"/>
    </row>
    <row r="67" spans="2:5" x14ac:dyDescent="0.2">
      <c r="B67" s="63"/>
      <c r="C67" s="64"/>
      <c r="D67" s="64"/>
      <c r="E67" s="63"/>
    </row>
    <row r="68" spans="2:5" x14ac:dyDescent="0.2">
      <c r="B68" s="63"/>
      <c r="C68" s="64"/>
      <c r="D68" s="64"/>
      <c r="E68" s="63"/>
    </row>
    <row r="69" spans="2:5" x14ac:dyDescent="0.2">
      <c r="B69" s="63"/>
      <c r="C69" s="64"/>
      <c r="D69" s="64"/>
      <c r="E69" s="63"/>
    </row>
    <row r="70" spans="2:5" x14ac:dyDescent="0.2">
      <c r="B70" s="63"/>
      <c r="C70" s="64"/>
      <c r="D70" s="64"/>
      <c r="E70" s="63"/>
    </row>
    <row r="71" spans="2:5" x14ac:dyDescent="0.2">
      <c r="B71" s="63"/>
      <c r="C71" s="64"/>
      <c r="D71" s="64"/>
      <c r="E71" s="63"/>
    </row>
    <row r="72" spans="2:5" x14ac:dyDescent="0.2">
      <c r="B72" s="20"/>
      <c r="C72" s="65"/>
      <c r="D72" s="65"/>
    </row>
    <row r="73" spans="2:5" x14ac:dyDescent="0.2">
      <c r="B73" s="20"/>
      <c r="C73" s="65"/>
      <c r="D73" s="65"/>
    </row>
    <row r="74" spans="2:5" x14ac:dyDescent="0.2">
      <c r="B74" s="20"/>
      <c r="C74" s="65"/>
      <c r="D74" s="65"/>
    </row>
  </sheetData>
  <sheetProtection selectLockedCells="1"/>
  <mergeCells count="7">
    <mergeCell ref="B2:E2"/>
    <mergeCell ref="C7:D7"/>
    <mergeCell ref="B49:D49"/>
    <mergeCell ref="B40:E40"/>
    <mergeCell ref="B24:E24"/>
    <mergeCell ref="B10:E10"/>
    <mergeCell ref="B34:C34"/>
  </mergeCells>
  <conditionalFormatting sqref="D46">
    <cfRule type="cellIs" dxfId="60" priority="1" operator="lessThan">
      <formula>1</formula>
    </cfRule>
  </conditionalFormatting>
  <dataValidations xWindow="67" yWindow="395" count="3">
    <dataValidation allowBlank="1" showInputMessage="1" showErrorMessage="1" promptTitle="Direct spend vs MEDF investment" prompt="Rank as follows:_x000a_8-10: 15 or more_x000a_5-7: 10 -14_x000a_3-4: 6 - 9_x000a_1-2 5 or less" sqref="B8"/>
    <dataValidation type="list" allowBlank="1" showInputMessage="1" showErrorMessage="1" sqref="E52:E71">
      <formula1>$L$2:$L$3</formula1>
    </dataValidation>
    <dataValidation allowBlank="1" showInputMessage="1" showErrorMessage="1" prompt="Include television, online, social media broadcast." sqref="H31:H32 B38"/>
  </dataValidations>
  <pageMargins left="0" right="1.0416666666666666E-2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F74"/>
  <sheetViews>
    <sheetView showGridLines="0" view="pageLayout" topLeftCell="A50" zoomScaleNormal="60" workbookViewId="0">
      <selection activeCell="B37" sqref="B37:E37"/>
    </sheetView>
  </sheetViews>
  <sheetFormatPr defaultRowHeight="12.75" x14ac:dyDescent="0.25"/>
  <cols>
    <col min="1" max="1" width="0.7109375" style="33" customWidth="1"/>
    <col min="2" max="2" width="60.5703125" style="33" customWidth="1"/>
    <col min="3" max="3" width="52.28515625" style="34" customWidth="1"/>
    <col min="4" max="4" width="16.5703125" style="34" customWidth="1"/>
    <col min="5" max="5" width="13" style="33" customWidth="1"/>
    <col min="6" max="6" width="1.42578125" style="33" customWidth="1"/>
    <col min="7" max="16384" width="9.140625" style="33"/>
  </cols>
  <sheetData>
    <row r="1" spans="2:5" ht="2.25" customHeight="1" x14ac:dyDescent="0.25"/>
    <row r="2" spans="2:5" ht="15.75" x14ac:dyDescent="0.25">
      <c r="B2" s="101" t="s">
        <v>67</v>
      </c>
      <c r="C2" s="102"/>
      <c r="D2" s="102"/>
      <c r="E2" s="103"/>
    </row>
    <row r="3" spans="2:5" ht="3" customHeight="1" x14ac:dyDescent="0.25">
      <c r="B3" s="35"/>
      <c r="C3" s="36"/>
      <c r="D3" s="36"/>
      <c r="E3" s="35"/>
    </row>
    <row r="4" spans="2:5" x14ac:dyDescent="0.25">
      <c r="B4" s="35" t="s">
        <v>57</v>
      </c>
      <c r="C4" s="22"/>
      <c r="D4" s="36"/>
    </row>
    <row r="5" spans="2:5" x14ac:dyDescent="0.25">
      <c r="B5" s="35" t="s">
        <v>58</v>
      </c>
      <c r="C5" s="22"/>
      <c r="D5" s="36"/>
    </row>
    <row r="6" spans="2:5" x14ac:dyDescent="0.25">
      <c r="B6" s="35" t="s">
        <v>59</v>
      </c>
      <c r="C6" s="22"/>
      <c r="D6" s="36"/>
    </row>
    <row r="7" spans="2:5" x14ac:dyDescent="0.25">
      <c r="B7" s="35" t="s">
        <v>104</v>
      </c>
      <c r="C7" s="23"/>
      <c r="D7" s="36"/>
    </row>
    <row r="8" spans="2:5" x14ac:dyDescent="0.25">
      <c r="B8" s="35" t="s">
        <v>103</v>
      </c>
      <c r="C8" s="23"/>
      <c r="D8" s="36"/>
    </row>
    <row r="9" spans="2:5" x14ac:dyDescent="0.25">
      <c r="B9" s="35" t="s">
        <v>102</v>
      </c>
      <c r="C9" s="24"/>
      <c r="D9" s="36"/>
    </row>
    <row r="10" spans="2:5" ht="3" customHeight="1" x14ac:dyDescent="0.25">
      <c r="B10" s="35"/>
      <c r="C10" s="35"/>
      <c r="D10" s="36"/>
    </row>
    <row r="11" spans="2:5" x14ac:dyDescent="0.25">
      <c r="B11" s="97" t="s">
        <v>64</v>
      </c>
      <c r="C11" s="97"/>
      <c r="D11" s="37"/>
      <c r="E11" s="38" t="s">
        <v>79</v>
      </c>
    </row>
    <row r="12" spans="2:5" ht="3" customHeight="1" x14ac:dyDescent="0.25">
      <c r="B12" s="37"/>
      <c r="C12" s="37"/>
      <c r="D12" s="37"/>
      <c r="E12" s="39"/>
    </row>
    <row r="13" spans="2:5" ht="25.5" customHeight="1" x14ac:dyDescent="0.25">
      <c r="B13" s="40" t="s">
        <v>83</v>
      </c>
      <c r="C13" s="70" t="s">
        <v>124</v>
      </c>
      <c r="D13" s="41"/>
      <c r="E13" s="25"/>
    </row>
    <row r="14" spans="2:5" ht="25.5" customHeight="1" x14ac:dyDescent="0.25">
      <c r="B14" s="40" t="s">
        <v>84</v>
      </c>
      <c r="C14" s="77" t="s">
        <v>126</v>
      </c>
      <c r="D14" s="41"/>
      <c r="E14" s="25"/>
    </row>
    <row r="15" spans="2:5" ht="25.5" customHeight="1" x14ac:dyDescent="0.25">
      <c r="B15" s="40" t="s">
        <v>82</v>
      </c>
      <c r="C15" s="70" t="s">
        <v>124</v>
      </c>
      <c r="D15" s="41"/>
      <c r="E15" s="25"/>
    </row>
    <row r="16" spans="2:5" ht="25.5" customHeight="1" x14ac:dyDescent="0.25">
      <c r="B16" s="40" t="s">
        <v>68</v>
      </c>
      <c r="C16" s="77" t="s">
        <v>69</v>
      </c>
      <c r="D16" s="42"/>
      <c r="E16" s="25"/>
    </row>
    <row r="17" spans="2:5" ht="25.5" customHeight="1" x14ac:dyDescent="0.25">
      <c r="B17" s="40" t="s">
        <v>71</v>
      </c>
      <c r="C17" s="70" t="s">
        <v>124</v>
      </c>
      <c r="D17" s="41"/>
      <c r="E17" s="25"/>
    </row>
    <row r="18" spans="2:5" ht="25.5" customHeight="1" x14ac:dyDescent="0.25">
      <c r="B18" s="40" t="s">
        <v>85</v>
      </c>
      <c r="C18" s="70" t="s">
        <v>124</v>
      </c>
      <c r="D18" s="41"/>
      <c r="E18" s="25"/>
    </row>
    <row r="19" spans="2:5" ht="25.5" customHeight="1" x14ac:dyDescent="0.25">
      <c r="B19" s="40" t="s">
        <v>70</v>
      </c>
      <c r="C19" s="70" t="s">
        <v>124</v>
      </c>
      <c r="D19" s="41"/>
      <c r="E19" s="25"/>
    </row>
    <row r="20" spans="2:5" ht="25.5" customHeight="1" thickBot="1" x14ac:dyDescent="0.3">
      <c r="B20" s="40" t="s">
        <v>72</v>
      </c>
      <c r="C20" s="78" t="s">
        <v>124</v>
      </c>
      <c r="D20" s="41"/>
      <c r="E20" s="26"/>
    </row>
    <row r="21" spans="2:5" ht="25.5" customHeight="1" thickBot="1" x14ac:dyDescent="0.3">
      <c r="B21" s="17" t="s">
        <v>60</v>
      </c>
      <c r="C21" s="79" t="s">
        <v>127</v>
      </c>
      <c r="D21" s="43"/>
      <c r="E21" s="44" t="str">
        <f>IF(SUM(E13:E20)=0,"",IF(OR(E13&lt;3,E14&lt;3,E15&lt;3,E16&lt;3,E17&lt;3,E18&lt;3,E19&lt;3,E20&lt;3),"Not Viable",AVERAGE(E13:E20)))</f>
        <v/>
      </c>
    </row>
    <row r="22" spans="2:5" x14ac:dyDescent="0.25">
      <c r="B22" s="35"/>
      <c r="C22" s="43"/>
      <c r="D22" s="43"/>
      <c r="E22" s="37"/>
    </row>
    <row r="23" spans="2:5" x14ac:dyDescent="0.25">
      <c r="B23" s="98" t="s">
        <v>131</v>
      </c>
      <c r="C23" s="99"/>
      <c r="D23" s="99"/>
      <c r="E23" s="100"/>
    </row>
    <row r="24" spans="2:5" x14ac:dyDescent="0.25">
      <c r="B24" s="45"/>
      <c r="C24" s="45"/>
      <c r="D24" s="45"/>
      <c r="E24" s="45"/>
    </row>
    <row r="25" spans="2:5" x14ac:dyDescent="0.25">
      <c r="B25" s="17" t="s">
        <v>63</v>
      </c>
      <c r="C25" s="45"/>
      <c r="D25" s="36"/>
      <c r="E25" s="46"/>
    </row>
    <row r="26" spans="2:5" s="47" customFormat="1" x14ac:dyDescent="0.25">
      <c r="B26" s="14" t="s">
        <v>5</v>
      </c>
      <c r="C26" s="70" t="s">
        <v>124</v>
      </c>
      <c r="D26" s="41"/>
      <c r="E26" s="28"/>
    </row>
    <row r="27" spans="2:5" s="47" customFormat="1" x14ac:dyDescent="0.25">
      <c r="B27" s="14" t="s">
        <v>73</v>
      </c>
      <c r="C27" s="70" t="s">
        <v>124</v>
      </c>
      <c r="D27" s="41"/>
      <c r="E27" s="28"/>
    </row>
    <row r="28" spans="2:5" s="47" customFormat="1" x14ac:dyDescent="0.25">
      <c r="B28" s="14" t="s">
        <v>74</v>
      </c>
      <c r="C28" s="70" t="s">
        <v>124</v>
      </c>
      <c r="D28" s="41"/>
      <c r="E28" s="29"/>
    </row>
    <row r="29" spans="2:5" s="47" customFormat="1" x14ac:dyDescent="0.25">
      <c r="B29" s="14" t="s">
        <v>75</v>
      </c>
      <c r="C29" s="70" t="s">
        <v>69</v>
      </c>
      <c r="D29" s="41"/>
      <c r="E29" s="28"/>
    </row>
    <row r="30" spans="2:5" s="47" customFormat="1" x14ac:dyDescent="0.25">
      <c r="B30" s="14" t="s">
        <v>73</v>
      </c>
      <c r="C30" s="70" t="s">
        <v>124</v>
      </c>
      <c r="D30" s="41"/>
      <c r="E30" s="28"/>
    </row>
    <row r="31" spans="2:5" s="47" customFormat="1" ht="13.5" thickBot="1" x14ac:dyDescent="0.3">
      <c r="B31" s="14" t="s">
        <v>74</v>
      </c>
      <c r="C31" s="70" t="s">
        <v>124</v>
      </c>
      <c r="D31" s="41"/>
      <c r="E31" s="30"/>
    </row>
    <row r="32" spans="2:5" s="47" customFormat="1" ht="13.5" thickBot="1" x14ac:dyDescent="0.3">
      <c r="B32" s="48" t="s">
        <v>1</v>
      </c>
      <c r="C32" s="76"/>
      <c r="D32" s="49"/>
      <c r="E32" s="32">
        <f>(E26*E27*E28)+(E29*E30*E31)</f>
        <v>0</v>
      </c>
    </row>
    <row r="33" spans="2:6" s="47" customFormat="1" ht="3" customHeight="1" x14ac:dyDescent="0.25">
      <c r="B33" s="48"/>
      <c r="C33" s="76"/>
      <c r="D33" s="49"/>
      <c r="E33" s="50"/>
    </row>
    <row r="34" spans="2:6" s="47" customFormat="1" ht="13.5" thickBot="1" x14ac:dyDescent="0.3">
      <c r="B34" s="14" t="s">
        <v>89</v>
      </c>
      <c r="C34" s="70" t="s">
        <v>124</v>
      </c>
      <c r="D34" s="49"/>
      <c r="E34" s="50"/>
      <c r="F34" s="47" t="s">
        <v>86</v>
      </c>
    </row>
    <row r="35" spans="2:6" s="47" customFormat="1" ht="13.5" thickBot="1" x14ac:dyDescent="0.3">
      <c r="B35" s="51" t="s">
        <v>87</v>
      </c>
      <c r="C35" s="46"/>
      <c r="D35" s="49"/>
      <c r="E35" s="31">
        <f>+E34+E32</f>
        <v>0</v>
      </c>
    </row>
    <row r="36" spans="2:6" s="47" customFormat="1" x14ac:dyDescent="0.25">
      <c r="C36" s="46"/>
      <c r="D36" s="49"/>
      <c r="E36" s="27"/>
    </row>
    <row r="37" spans="2:6" s="47" customFormat="1" x14ac:dyDescent="0.25">
      <c r="B37" s="98" t="s">
        <v>117</v>
      </c>
      <c r="C37" s="99"/>
      <c r="D37" s="99"/>
      <c r="E37" s="100"/>
    </row>
    <row r="38" spans="2:6" s="47" customFormat="1" ht="3" customHeight="1" x14ac:dyDescent="0.25">
      <c r="B38" s="45"/>
      <c r="C38" s="45"/>
      <c r="D38" s="45"/>
      <c r="E38" s="45"/>
    </row>
    <row r="39" spans="2:6" s="47" customFormat="1" x14ac:dyDescent="0.25">
      <c r="C39" s="46"/>
      <c r="D39" s="45" t="s">
        <v>80</v>
      </c>
      <c r="E39" s="37" t="s">
        <v>79</v>
      </c>
    </row>
    <row r="40" spans="2:6" s="47" customFormat="1" ht="3" customHeight="1" x14ac:dyDescent="0.25">
      <c r="C40" s="46"/>
      <c r="D40" s="45"/>
      <c r="E40" s="37"/>
    </row>
    <row r="41" spans="2:6" s="47" customFormat="1" ht="25.5" customHeight="1" x14ac:dyDescent="0.25">
      <c r="B41" s="14" t="s">
        <v>88</v>
      </c>
      <c r="C41" s="66" t="str">
        <f>IFERROR(+E35/C9,"")</f>
        <v/>
      </c>
      <c r="D41" s="52">
        <f>+Summary!D8</f>
        <v>0.25</v>
      </c>
      <c r="E41" s="68" t="str">
        <f>IF(C9="","",IF(OR(C41&lt;1,C41=1),2,IF(C41=2,4,IF(C41=3,6,IF(C41=4,8,IF(OR(C41=5,C41&gt;5),10,""))))))</f>
        <v/>
      </c>
    </row>
    <row r="42" spans="2:6" s="47" customFormat="1" x14ac:dyDescent="0.25">
      <c r="B42" s="17" t="s">
        <v>90</v>
      </c>
      <c r="C42" s="53"/>
      <c r="D42" s="52"/>
      <c r="E42" s="54"/>
    </row>
    <row r="43" spans="2:6" x14ac:dyDescent="0.25">
      <c r="B43" s="33" t="s">
        <v>110</v>
      </c>
      <c r="C43" s="45"/>
      <c r="D43" s="45"/>
      <c r="E43" s="55"/>
    </row>
    <row r="44" spans="2:6" s="47" customFormat="1" ht="25.5" customHeight="1" x14ac:dyDescent="0.25">
      <c r="B44" s="14" t="s">
        <v>111</v>
      </c>
      <c r="C44" s="70" t="s">
        <v>124</v>
      </c>
      <c r="D44" s="52">
        <f>+Summary!D12</f>
        <v>0.05</v>
      </c>
      <c r="E44" s="25"/>
    </row>
    <row r="45" spans="2:6" s="47" customFormat="1" ht="25.5" customHeight="1" x14ac:dyDescent="0.25">
      <c r="B45" s="14" t="s">
        <v>112</v>
      </c>
      <c r="C45" s="71" t="s">
        <v>124</v>
      </c>
      <c r="D45" s="52">
        <f>+Summary!D14</f>
        <v>0.05</v>
      </c>
      <c r="E45" s="25"/>
    </row>
    <row r="46" spans="2:6" s="47" customFormat="1" ht="25.5" customHeight="1" x14ac:dyDescent="0.25">
      <c r="B46" s="14" t="s">
        <v>113</v>
      </c>
      <c r="C46" s="70" t="s">
        <v>124</v>
      </c>
      <c r="D46" s="52">
        <f>+Summary!D16</f>
        <v>0.05</v>
      </c>
      <c r="E46" s="25"/>
    </row>
    <row r="47" spans="2:6" ht="25.5" customHeight="1" x14ac:dyDescent="0.25">
      <c r="B47" s="40" t="s">
        <v>114</v>
      </c>
      <c r="C47" s="70" t="s">
        <v>124</v>
      </c>
      <c r="D47" s="52">
        <f>+Summary!D18</f>
        <v>0.05</v>
      </c>
      <c r="E47" s="25"/>
    </row>
    <row r="48" spans="2:6" ht="25.5" customHeight="1" x14ac:dyDescent="0.25">
      <c r="B48" s="14" t="s">
        <v>115</v>
      </c>
      <c r="C48" s="70" t="s">
        <v>124</v>
      </c>
      <c r="D48" s="52">
        <f>+Summary!D20</f>
        <v>0.05</v>
      </c>
      <c r="E48" s="25"/>
    </row>
    <row r="49" spans="2:5" ht="25.5" customHeight="1" x14ac:dyDescent="0.25">
      <c r="B49" s="14" t="s">
        <v>116</v>
      </c>
      <c r="C49" s="70" t="s">
        <v>124</v>
      </c>
      <c r="D49" s="52">
        <f>+Summary!D22</f>
        <v>0.05</v>
      </c>
      <c r="E49" s="25"/>
    </row>
    <row r="50" spans="2:5" ht="3" customHeight="1" x14ac:dyDescent="0.25">
      <c r="B50" s="14"/>
      <c r="C50" s="45"/>
      <c r="D50" s="52"/>
    </row>
    <row r="51" spans="2:5" x14ac:dyDescent="0.25">
      <c r="B51" s="17" t="s">
        <v>117</v>
      </c>
      <c r="C51" s="45"/>
      <c r="D51" s="52"/>
    </row>
    <row r="52" spans="2:5" ht="25.5" customHeight="1" x14ac:dyDescent="0.25">
      <c r="B52" s="14" t="s">
        <v>76</v>
      </c>
      <c r="C52" s="70" t="s">
        <v>124</v>
      </c>
      <c r="D52" s="52">
        <f>+Summary!D26</f>
        <v>0.05</v>
      </c>
      <c r="E52" s="25"/>
    </row>
    <row r="53" spans="2:5" ht="25.5" customHeight="1" x14ac:dyDescent="0.25">
      <c r="B53" s="14" t="s">
        <v>128</v>
      </c>
      <c r="C53" s="70" t="s">
        <v>124</v>
      </c>
      <c r="D53" s="52">
        <f>+Summary!D28</f>
        <v>0.05</v>
      </c>
      <c r="E53" s="25"/>
    </row>
    <row r="54" spans="2:5" ht="25.5" customHeight="1" x14ac:dyDescent="0.25">
      <c r="B54" s="40" t="s">
        <v>122</v>
      </c>
      <c r="C54" s="70" t="s">
        <v>124</v>
      </c>
      <c r="D54" s="52">
        <f>+Summary!D30</f>
        <v>0.05</v>
      </c>
      <c r="E54" s="25"/>
    </row>
    <row r="55" spans="2:5" ht="25.5" customHeight="1" x14ac:dyDescent="0.25">
      <c r="B55" s="40" t="s">
        <v>129</v>
      </c>
      <c r="C55" s="70" t="s">
        <v>124</v>
      </c>
      <c r="D55" s="52">
        <f>+Summary!D32</f>
        <v>0.05</v>
      </c>
      <c r="E55" s="25"/>
    </row>
    <row r="56" spans="2:5" ht="25.5" customHeight="1" x14ac:dyDescent="0.25">
      <c r="B56" s="14" t="s">
        <v>77</v>
      </c>
      <c r="C56" s="70" t="s">
        <v>124</v>
      </c>
      <c r="D56" s="52">
        <f>+Summary!D34</f>
        <v>0.05</v>
      </c>
      <c r="E56" s="25"/>
    </row>
    <row r="57" spans="2:5" ht="25.5" customHeight="1" x14ac:dyDescent="0.25">
      <c r="B57" s="14" t="s">
        <v>130</v>
      </c>
      <c r="C57" s="70" t="s">
        <v>124</v>
      </c>
      <c r="D57" s="52">
        <f>+Summary!D36</f>
        <v>0.05</v>
      </c>
      <c r="E57" s="25"/>
    </row>
    <row r="58" spans="2:5" ht="25.5" customHeight="1" x14ac:dyDescent="0.25">
      <c r="B58" s="14" t="s">
        <v>119</v>
      </c>
      <c r="C58" s="70" t="s">
        <v>124</v>
      </c>
      <c r="D58" s="52">
        <f>+Summary!D38</f>
        <v>0.05</v>
      </c>
      <c r="E58" s="25"/>
    </row>
    <row r="59" spans="2:5" ht="3" customHeight="1" x14ac:dyDescent="0.25">
      <c r="B59" s="14"/>
      <c r="C59" s="45"/>
      <c r="D59" s="52"/>
    </row>
    <row r="60" spans="2:5" x14ac:dyDescent="0.25">
      <c r="B60" s="17" t="s">
        <v>78</v>
      </c>
      <c r="C60" s="45"/>
      <c r="D60" s="52"/>
    </row>
    <row r="61" spans="2:5" ht="25.5" customHeight="1" x14ac:dyDescent="0.25">
      <c r="B61" s="14" t="s">
        <v>91</v>
      </c>
      <c r="C61" s="70" t="s">
        <v>124</v>
      </c>
      <c r="D61" s="52">
        <f>+Summary!D42</f>
        <v>0.05</v>
      </c>
      <c r="E61" s="25"/>
    </row>
    <row r="62" spans="2:5" ht="25.5" customHeight="1" x14ac:dyDescent="0.25">
      <c r="B62" s="14" t="s">
        <v>92</v>
      </c>
      <c r="C62" s="70" t="s">
        <v>124</v>
      </c>
      <c r="D62" s="52">
        <f>+Summary!D44</f>
        <v>0.05</v>
      </c>
      <c r="E62" s="25"/>
    </row>
    <row r="63" spans="2:5" ht="13.5" thickBot="1" x14ac:dyDescent="0.3">
      <c r="B63" s="17"/>
      <c r="C63" s="72"/>
      <c r="D63" s="36"/>
      <c r="E63" s="35"/>
    </row>
    <row r="64" spans="2:5" ht="25.5" customHeight="1" thickBot="1" x14ac:dyDescent="0.3">
      <c r="B64" s="15" t="s">
        <v>81</v>
      </c>
      <c r="C64" s="73" t="s">
        <v>125</v>
      </c>
      <c r="D64" s="56"/>
      <c r="E64" s="80" t="e">
        <f>SUM((E41*D41)+(E44*D44)+(E45*D45)+(E46*D46)+(E47*D47)+(E48*D48)+(E49*D49)+(E52*D52)+(E53*D53)+(E54*D54)*(E55*D55)*(E56*D56)+(E57*D57)+(E58*D58)+(E61*D61)+(E62*D62))</f>
        <v>#VALUE!</v>
      </c>
    </row>
    <row r="65" spans="2:5" x14ac:dyDescent="0.25">
      <c r="B65" s="17"/>
      <c r="C65" s="74"/>
      <c r="D65" s="56"/>
      <c r="E65" s="57"/>
    </row>
    <row r="66" spans="2:5" x14ac:dyDescent="0.25">
      <c r="B66" s="40" t="s">
        <v>66</v>
      </c>
      <c r="C66" s="75"/>
      <c r="D66" s="36"/>
    </row>
    <row r="67" spans="2:5" x14ac:dyDescent="0.25">
      <c r="B67" s="40" t="s">
        <v>61</v>
      </c>
      <c r="C67" s="75"/>
      <c r="D67" s="36"/>
    </row>
    <row r="68" spans="2:5" ht="13.5" thickBot="1" x14ac:dyDescent="0.3"/>
    <row r="69" spans="2:5" s="58" customFormat="1" ht="16.5" customHeight="1" x14ac:dyDescent="0.25">
      <c r="B69" s="104" t="s">
        <v>65</v>
      </c>
      <c r="C69" s="105"/>
      <c r="D69" s="105"/>
      <c r="E69" s="106"/>
    </row>
    <row r="70" spans="2:5" ht="15" customHeight="1" x14ac:dyDescent="0.25">
      <c r="B70" s="88"/>
      <c r="C70" s="89"/>
      <c r="D70" s="89"/>
      <c r="E70" s="90"/>
    </row>
    <row r="71" spans="2:5" ht="15" customHeight="1" x14ac:dyDescent="0.25">
      <c r="B71" s="91"/>
      <c r="C71" s="92"/>
      <c r="D71" s="92"/>
      <c r="E71" s="93"/>
    </row>
    <row r="72" spans="2:5" ht="15" customHeight="1" x14ac:dyDescent="0.25">
      <c r="B72" s="91"/>
      <c r="C72" s="92"/>
      <c r="D72" s="92"/>
      <c r="E72" s="93"/>
    </row>
    <row r="73" spans="2:5" ht="15" customHeight="1" x14ac:dyDescent="0.25">
      <c r="B73" s="94"/>
      <c r="C73" s="95"/>
      <c r="D73" s="95"/>
      <c r="E73" s="96"/>
    </row>
    <row r="74" spans="2:5" ht="5.25" customHeight="1" x14ac:dyDescent="0.25"/>
  </sheetData>
  <sheetProtection selectLockedCells="1"/>
  <dataConsolidate/>
  <mergeCells count="6">
    <mergeCell ref="B70:E73"/>
    <mergeCell ref="B11:C11"/>
    <mergeCell ref="B23:E23"/>
    <mergeCell ref="B2:E2"/>
    <mergeCell ref="B37:E37"/>
    <mergeCell ref="B69:E69"/>
  </mergeCells>
  <conditionalFormatting sqref="E21:E22">
    <cfRule type="containsText" dxfId="59" priority="120" operator="containsText" text="High">
      <formula>NOT(ISERROR(SEARCH("High",E21)))</formula>
    </cfRule>
    <cfRule type="containsText" dxfId="58" priority="121" operator="containsText" text="Medium">
      <formula>NOT(ISERROR(SEARCH("Medium",E21)))</formula>
    </cfRule>
    <cfRule type="containsText" dxfId="57" priority="122" operator="containsText" text="Low">
      <formula>NOT(ISERROR(SEARCH("Low",E21)))</formula>
    </cfRule>
    <cfRule type="cellIs" dxfId="56" priority="123" operator="equal">
      <formula>"None"</formula>
    </cfRule>
  </conditionalFormatting>
  <conditionalFormatting sqref="D66">
    <cfRule type="colorScale" priority="43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E13">
    <cfRule type="iconSet" priority="41">
      <iconSet>
        <cfvo type="percent" val="0"/>
        <cfvo type="num" val="3"/>
        <cfvo type="num" val="7"/>
      </iconSet>
    </cfRule>
  </conditionalFormatting>
  <conditionalFormatting sqref="E21">
    <cfRule type="iconSet" priority="33">
      <iconSet>
        <cfvo type="percent" val="0"/>
        <cfvo type="num" val="3"/>
        <cfvo type="num" val="7"/>
      </iconSet>
    </cfRule>
  </conditionalFormatting>
  <conditionalFormatting sqref="E52">
    <cfRule type="iconSet" priority="27">
      <iconSet>
        <cfvo type="percent" val="0"/>
        <cfvo type="num" val="3"/>
        <cfvo type="num" val="7"/>
      </iconSet>
    </cfRule>
  </conditionalFormatting>
  <conditionalFormatting sqref="E13:E20">
    <cfRule type="iconSet" priority="22">
      <iconSet>
        <cfvo type="percent" val="0"/>
        <cfvo type="num" val="3"/>
        <cfvo type="num" val="7"/>
      </iconSet>
    </cfRule>
  </conditionalFormatting>
  <conditionalFormatting sqref="E44:E45">
    <cfRule type="iconSet" priority="20">
      <iconSet>
        <cfvo type="percent" val="0"/>
        <cfvo type="num" val="3"/>
        <cfvo type="num" val="7"/>
      </iconSet>
    </cfRule>
  </conditionalFormatting>
  <conditionalFormatting sqref="E48:E49">
    <cfRule type="iconSet" priority="19">
      <iconSet>
        <cfvo type="percent" val="0"/>
        <cfvo type="num" val="3"/>
        <cfvo type="num" val="7"/>
      </iconSet>
    </cfRule>
  </conditionalFormatting>
  <conditionalFormatting sqref="E56:E57">
    <cfRule type="iconSet" priority="18">
      <iconSet>
        <cfvo type="percent" val="0"/>
        <cfvo type="num" val="3"/>
        <cfvo type="num" val="7"/>
      </iconSet>
    </cfRule>
  </conditionalFormatting>
  <conditionalFormatting sqref="E58">
    <cfRule type="iconSet" priority="17">
      <iconSet>
        <cfvo type="percent" val="0"/>
        <cfvo type="num" val="3"/>
        <cfvo type="num" val="7"/>
      </iconSet>
    </cfRule>
  </conditionalFormatting>
  <conditionalFormatting sqref="E61:E62">
    <cfRule type="iconSet" priority="16">
      <iconSet>
        <cfvo type="percent" val="0"/>
        <cfvo type="num" val="3"/>
        <cfvo type="num" val="7"/>
      </iconSet>
    </cfRule>
  </conditionalFormatting>
  <conditionalFormatting sqref="E13:E20">
    <cfRule type="cellIs" dxfId="55" priority="14" operator="equal">
      <formula>0</formula>
    </cfRule>
  </conditionalFormatting>
  <conditionalFormatting sqref="E44:E45 E48:E49 E52 E56:E58 E61:E62">
    <cfRule type="cellIs" dxfId="54" priority="13" operator="equal">
      <formula>0</formula>
    </cfRule>
  </conditionalFormatting>
  <conditionalFormatting sqref="E41">
    <cfRule type="iconSet" priority="12">
      <iconSet>
        <cfvo type="percent" val="0"/>
        <cfvo type="num" val="3"/>
        <cfvo type="num" val="7"/>
      </iconSet>
    </cfRule>
  </conditionalFormatting>
  <conditionalFormatting sqref="E41">
    <cfRule type="cellIs" dxfId="53" priority="11" operator="equal">
      <formula>0</formula>
    </cfRule>
  </conditionalFormatting>
  <conditionalFormatting sqref="E46">
    <cfRule type="iconSet" priority="10">
      <iconSet>
        <cfvo type="percent" val="0"/>
        <cfvo type="num" val="3"/>
        <cfvo type="num" val="7"/>
      </iconSet>
    </cfRule>
  </conditionalFormatting>
  <conditionalFormatting sqref="E46">
    <cfRule type="cellIs" dxfId="52" priority="9" operator="equal">
      <formula>0</formula>
    </cfRule>
  </conditionalFormatting>
  <conditionalFormatting sqref="E47">
    <cfRule type="iconSet" priority="8">
      <iconSet>
        <cfvo type="percent" val="0"/>
        <cfvo type="num" val="3"/>
        <cfvo type="num" val="7"/>
      </iconSet>
    </cfRule>
  </conditionalFormatting>
  <conditionalFormatting sqref="E47">
    <cfRule type="cellIs" dxfId="51" priority="7" operator="equal">
      <formula>0</formula>
    </cfRule>
  </conditionalFormatting>
  <conditionalFormatting sqref="E53">
    <cfRule type="iconSet" priority="6">
      <iconSet>
        <cfvo type="percent" val="0"/>
        <cfvo type="num" val="3"/>
        <cfvo type="num" val="7"/>
      </iconSet>
    </cfRule>
  </conditionalFormatting>
  <conditionalFormatting sqref="E53">
    <cfRule type="cellIs" dxfId="50" priority="5" operator="equal">
      <formula>0</formula>
    </cfRule>
  </conditionalFormatting>
  <conditionalFormatting sqref="E54">
    <cfRule type="iconSet" priority="4">
      <iconSet>
        <cfvo type="percent" val="0"/>
        <cfvo type="num" val="3"/>
        <cfvo type="num" val="7"/>
      </iconSet>
    </cfRule>
  </conditionalFormatting>
  <conditionalFormatting sqref="E54">
    <cfRule type="cellIs" dxfId="49" priority="3" operator="equal">
      <formula>0</formula>
    </cfRule>
  </conditionalFormatting>
  <conditionalFormatting sqref="E55">
    <cfRule type="iconSet" priority="2">
      <iconSet>
        <cfvo type="percent" val="0"/>
        <cfvo type="num" val="3"/>
        <cfvo type="num" val="7"/>
      </iconSet>
    </cfRule>
  </conditionalFormatting>
  <conditionalFormatting sqref="E55">
    <cfRule type="cellIs" dxfId="48" priority="1" operator="equal">
      <formula>0</formula>
    </cfRule>
  </conditionalFormatting>
  <dataValidations count="13">
    <dataValidation allowBlank="1" showInputMessage="1" showErrorMessage="1" prompt="Identify any major upgrades or new facilities essential to the proposal and estimated costs" sqref="B7"/>
    <dataValidation allowBlank="1" showInputMessage="1" showErrorMessage="1" prompt="Identify source of budget and confidence level in accuracy" sqref="B8"/>
    <dataValidation allowBlank="1" showInputMessage="1" showErrorMessage="1" prompt="This will  require evaluation of business model e.g. funding heavy or commercial revenue heavy" sqref="B9:B10"/>
    <dataValidation allowBlank="1" showInputMessage="1" showErrorMessage="1" prompt="This question should address all aspects of the pipeline: with 8+ indicating enough time in every area, 5-7 being a manageable issue in one area , 3-5 being several manageable issues and 1 or 2 being unmanageable issues." sqref="B13"/>
    <dataValidation allowBlank="1" showInputMessage="1" showErrorMessage="1" prompt="10 = 90-100% chance of winning or it is NZ owned/created_x000a_1 = 0-10% chance of winning" sqref="B14"/>
    <dataValidation allowBlank="1" showInputMessage="1" showErrorMessage="1" prompt="Consider the commercial vs funding revenue potential of the event.  High license fees add risk." sqref="B17"/>
    <dataValidation allowBlank="1" showInputMessage="1" showErrorMessage="1" prompt="Consider event variety, season, geography, calendar clutter, funding available." sqref="B19"/>
    <dataValidation allowBlank="1" showInputMessage="1" showErrorMessage="1" prompt="Consider requirement and likelihood of an underwriter." sqref="B20"/>
    <dataValidation allowBlank="1" showInputMessage="1" showErrorMessage="1" prompt="10 = Highest Return_x000a_1 = No Return" sqref="E39:E40"/>
    <dataValidation allowBlank="1" showInputMessage="1" showErrorMessage="1" promptTitle="Risk Rating" prompt="1 = highest risk level, 10 = no risk" sqref="E11:E12"/>
    <dataValidation allowBlank="1" showInputMessage="1" showErrorMessage="1" prompt="Include airfare contributions and other associated spend not in budgets, or large off shore flows." sqref="B34"/>
    <dataValidation allowBlank="1" showInputMessage="1" showErrorMessage="1" prompt="Rank as follows:_x000a_8-10: 15 or more_x000a_5-7: 10 -14_x000a_3-4: 6 - 9_x000a_1-2 5 or less" sqref="B41"/>
    <dataValidation allowBlank="1" showInputMessage="1" showErrorMessage="1" prompt="Include television, online, social media broadcast." sqref="B58:B59"/>
  </dataValidations>
  <hyperlinks>
    <hyperlink ref="E64" r:id="rId1" display="=@SUM((E41*D41)+(E44*D44)+(E45*D45)+(E46*D46)+(E47*D47)+(E48*D48)+(E49*D49)+(E52*D52)+(E53*D53)+(E54*D54)*(E55*D55)*(E56*D56)+(E57*D57)+(E58*D58)+(E61*D61)+(E62*D62))"/>
  </hyperlinks>
  <pageMargins left="0" right="0" top="0" bottom="0" header="0" footer="0"/>
  <pageSetup paperSize="8" fitToHeight="0" orientation="portrait" r:id="rId2"/>
  <ignoredErrors>
    <ignoredError sqref="E4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 DO NOT TOUCH'!$A$1:$A$11</xm:f>
          </x14:formula1>
          <xm:sqref>E52:E59 E61:E62 E44:E50 E13:E20</xm:sqref>
        </x14:dataValidation>
        <x14:dataValidation type="list" allowBlank="1" showInputMessage="1" showErrorMessage="1" promptTitle="Ranking " prompt="Add ranking detail here e.g. 1:4 rates a 5">
          <x14:formula1>
            <xm:f>'List DO NOT TOUCH'!$A$1:$A$11</xm:f>
          </x14:formula1>
          <xm:sqref>E42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4"/>
  <sheetViews>
    <sheetView showGridLines="0" tabSelected="1" view="pageLayout" topLeftCell="A50" zoomScaleNormal="60" workbookViewId="0">
      <selection activeCell="G43" sqref="G43"/>
    </sheetView>
  </sheetViews>
  <sheetFormatPr defaultRowHeight="12.75" x14ac:dyDescent="0.25"/>
  <cols>
    <col min="1" max="1" width="0.7109375" style="33" customWidth="1"/>
    <col min="2" max="2" width="60.5703125" style="33" customWidth="1"/>
    <col min="3" max="3" width="52.28515625" style="34" customWidth="1"/>
    <col min="4" max="4" width="16.5703125" style="34" customWidth="1"/>
    <col min="5" max="5" width="13" style="33" customWidth="1"/>
    <col min="6" max="6" width="1.42578125" style="33" customWidth="1"/>
    <col min="7" max="16384" width="9.140625" style="33"/>
  </cols>
  <sheetData>
    <row r="1" spans="2:5" ht="2.25" customHeight="1" x14ac:dyDescent="0.25"/>
    <row r="2" spans="2:5" ht="15.75" x14ac:dyDescent="0.25">
      <c r="B2" s="101" t="s">
        <v>67</v>
      </c>
      <c r="C2" s="102"/>
      <c r="D2" s="102"/>
      <c r="E2" s="103"/>
    </row>
    <row r="3" spans="2:5" ht="3" customHeight="1" x14ac:dyDescent="0.25">
      <c r="B3" s="35"/>
      <c r="C3" s="36"/>
      <c r="D3" s="36"/>
      <c r="E3" s="35"/>
    </row>
    <row r="4" spans="2:5" x14ac:dyDescent="0.25">
      <c r="B4" s="35" t="s">
        <v>57</v>
      </c>
      <c r="C4" s="22" t="s">
        <v>133</v>
      </c>
      <c r="D4" s="36"/>
    </row>
    <row r="5" spans="2:5" x14ac:dyDescent="0.25">
      <c r="B5" s="35" t="s">
        <v>58</v>
      </c>
      <c r="C5" s="22"/>
      <c r="D5" s="36"/>
    </row>
    <row r="6" spans="2:5" x14ac:dyDescent="0.25">
      <c r="B6" s="35" t="s">
        <v>59</v>
      </c>
      <c r="C6" s="22"/>
      <c r="D6" s="36"/>
    </row>
    <row r="7" spans="2:5" x14ac:dyDescent="0.25">
      <c r="B7" s="35" t="s">
        <v>104</v>
      </c>
      <c r="C7" s="23"/>
      <c r="D7" s="36"/>
    </row>
    <row r="8" spans="2:5" x14ac:dyDescent="0.25">
      <c r="B8" s="35" t="s">
        <v>103</v>
      </c>
      <c r="C8" s="23"/>
      <c r="D8" s="36"/>
    </row>
    <row r="9" spans="2:5" x14ac:dyDescent="0.25">
      <c r="B9" s="35" t="s">
        <v>102</v>
      </c>
      <c r="C9" s="24"/>
      <c r="D9" s="36"/>
    </row>
    <row r="10" spans="2:5" ht="3" customHeight="1" x14ac:dyDescent="0.25">
      <c r="B10" s="35"/>
      <c r="C10" s="35"/>
      <c r="D10" s="36"/>
    </row>
    <row r="11" spans="2:5" x14ac:dyDescent="0.25">
      <c r="B11" s="97" t="s">
        <v>64</v>
      </c>
      <c r="C11" s="97"/>
      <c r="D11" s="37"/>
      <c r="E11" s="38" t="s">
        <v>79</v>
      </c>
    </row>
    <row r="12" spans="2:5" ht="3" customHeight="1" x14ac:dyDescent="0.25">
      <c r="B12" s="37"/>
      <c r="C12" s="37"/>
      <c r="D12" s="37"/>
      <c r="E12" s="39"/>
    </row>
    <row r="13" spans="2:5" ht="25.5" customHeight="1" x14ac:dyDescent="0.25">
      <c r="B13" s="81" t="s">
        <v>83</v>
      </c>
      <c r="C13" s="70" t="s">
        <v>124</v>
      </c>
      <c r="D13" s="41"/>
      <c r="E13" s="25"/>
    </row>
    <row r="14" spans="2:5" ht="25.5" customHeight="1" x14ac:dyDescent="0.25">
      <c r="B14" s="81" t="s">
        <v>84</v>
      </c>
      <c r="C14" s="77" t="s">
        <v>126</v>
      </c>
      <c r="D14" s="41"/>
      <c r="E14" s="25"/>
    </row>
    <row r="15" spans="2:5" ht="25.5" customHeight="1" x14ac:dyDescent="0.25">
      <c r="B15" s="81" t="s">
        <v>82</v>
      </c>
      <c r="C15" s="70" t="s">
        <v>124</v>
      </c>
      <c r="D15" s="41"/>
      <c r="E15" s="25"/>
    </row>
    <row r="16" spans="2:5" ht="25.5" customHeight="1" x14ac:dyDescent="0.25">
      <c r="B16" s="81" t="s">
        <v>68</v>
      </c>
      <c r="C16" s="77" t="s">
        <v>69</v>
      </c>
      <c r="D16" s="42"/>
      <c r="E16" s="25"/>
    </row>
    <row r="17" spans="2:5" ht="25.5" customHeight="1" x14ac:dyDescent="0.25">
      <c r="B17" s="81" t="s">
        <v>71</v>
      </c>
      <c r="C17" s="70" t="s">
        <v>124</v>
      </c>
      <c r="D17" s="41"/>
      <c r="E17" s="25"/>
    </row>
    <row r="18" spans="2:5" ht="25.5" customHeight="1" x14ac:dyDescent="0.25">
      <c r="B18" s="81" t="s">
        <v>85</v>
      </c>
      <c r="C18" s="70" t="s">
        <v>124</v>
      </c>
      <c r="D18" s="41"/>
      <c r="E18" s="25"/>
    </row>
    <row r="19" spans="2:5" ht="25.5" customHeight="1" x14ac:dyDescent="0.25">
      <c r="B19" s="81" t="s">
        <v>70</v>
      </c>
      <c r="C19" s="70" t="s">
        <v>124</v>
      </c>
      <c r="D19" s="41"/>
      <c r="E19" s="25"/>
    </row>
    <row r="20" spans="2:5" ht="25.5" customHeight="1" thickBot="1" x14ac:dyDescent="0.3">
      <c r="B20" s="81" t="s">
        <v>72</v>
      </c>
      <c r="C20" s="78" t="s">
        <v>124</v>
      </c>
      <c r="D20" s="41"/>
      <c r="E20" s="26"/>
    </row>
    <row r="21" spans="2:5" ht="25.5" customHeight="1" thickBot="1" x14ac:dyDescent="0.3">
      <c r="B21" s="17" t="s">
        <v>60</v>
      </c>
      <c r="C21" s="79" t="s">
        <v>127</v>
      </c>
      <c r="D21" s="43"/>
      <c r="E21" s="44" t="str">
        <f>IF(SUM(E13:E20)=0,"",IF(OR(E13&lt;3,E14&lt;3,E15&lt;3,E16&lt;3,E17&lt;3,E18&lt;3,E19&lt;3,E20&lt;3),"Not Viable",AVERAGE(E13:E20)))</f>
        <v/>
      </c>
    </row>
    <row r="22" spans="2:5" x14ac:dyDescent="0.25">
      <c r="B22" s="35"/>
      <c r="C22" s="43"/>
      <c r="D22" s="43"/>
      <c r="E22" s="37"/>
    </row>
    <row r="23" spans="2:5" x14ac:dyDescent="0.25">
      <c r="B23" s="98" t="s">
        <v>131</v>
      </c>
      <c r="C23" s="99"/>
      <c r="D23" s="99"/>
      <c r="E23" s="100"/>
    </row>
    <row r="24" spans="2:5" x14ac:dyDescent="0.25">
      <c r="B24" s="45"/>
      <c r="C24" s="45"/>
      <c r="D24" s="45"/>
      <c r="E24" s="45"/>
    </row>
    <row r="25" spans="2:5" x14ac:dyDescent="0.25">
      <c r="B25" s="17" t="s">
        <v>63</v>
      </c>
      <c r="C25" s="45"/>
      <c r="D25" s="36"/>
      <c r="E25" s="46"/>
    </row>
    <row r="26" spans="2:5" s="47" customFormat="1" x14ac:dyDescent="0.25">
      <c r="B26" s="14" t="s">
        <v>5</v>
      </c>
      <c r="C26" s="70" t="s">
        <v>124</v>
      </c>
      <c r="D26" s="41"/>
      <c r="E26" s="28"/>
    </row>
    <row r="27" spans="2:5" s="47" customFormat="1" x14ac:dyDescent="0.25">
      <c r="B27" s="14" t="s">
        <v>73</v>
      </c>
      <c r="C27" s="70" t="s">
        <v>124</v>
      </c>
      <c r="D27" s="41"/>
      <c r="E27" s="28"/>
    </row>
    <row r="28" spans="2:5" s="47" customFormat="1" x14ac:dyDescent="0.25">
      <c r="B28" s="14" t="s">
        <v>74</v>
      </c>
      <c r="C28" s="70" t="s">
        <v>124</v>
      </c>
      <c r="D28" s="41"/>
      <c r="E28" s="29"/>
    </row>
    <row r="29" spans="2:5" s="47" customFormat="1" x14ac:dyDescent="0.25">
      <c r="B29" s="14" t="s">
        <v>75</v>
      </c>
      <c r="C29" s="70" t="s">
        <v>69</v>
      </c>
      <c r="D29" s="41"/>
      <c r="E29" s="28"/>
    </row>
    <row r="30" spans="2:5" s="47" customFormat="1" x14ac:dyDescent="0.25">
      <c r="B30" s="14" t="s">
        <v>73</v>
      </c>
      <c r="C30" s="70" t="s">
        <v>124</v>
      </c>
      <c r="D30" s="41"/>
      <c r="E30" s="28"/>
    </row>
    <row r="31" spans="2:5" s="47" customFormat="1" ht="13.5" thickBot="1" x14ac:dyDescent="0.3">
      <c r="B31" s="14" t="s">
        <v>74</v>
      </c>
      <c r="C31" s="70" t="s">
        <v>124</v>
      </c>
      <c r="D31" s="41"/>
      <c r="E31" s="30"/>
    </row>
    <row r="32" spans="2:5" s="47" customFormat="1" ht="13.5" thickBot="1" x14ac:dyDescent="0.3">
      <c r="B32" s="48" t="s">
        <v>1</v>
      </c>
      <c r="C32" s="76"/>
      <c r="D32" s="49"/>
      <c r="E32" s="32">
        <f>(E26*E27*E28)+(E29*E30*E31)</f>
        <v>0</v>
      </c>
    </row>
    <row r="33" spans="2:6" s="47" customFormat="1" ht="3" customHeight="1" x14ac:dyDescent="0.25">
      <c r="B33" s="48"/>
      <c r="C33" s="76"/>
      <c r="D33" s="49"/>
      <c r="E33" s="50"/>
    </row>
    <row r="34" spans="2:6" s="47" customFormat="1" ht="13.5" thickBot="1" x14ac:dyDescent="0.3">
      <c r="B34" s="14" t="s">
        <v>89</v>
      </c>
      <c r="C34" s="70" t="s">
        <v>124</v>
      </c>
      <c r="D34" s="49"/>
      <c r="E34" s="50"/>
      <c r="F34" s="47" t="s">
        <v>86</v>
      </c>
    </row>
    <row r="35" spans="2:6" s="47" customFormat="1" ht="13.5" thickBot="1" x14ac:dyDescent="0.3">
      <c r="B35" s="51" t="s">
        <v>87</v>
      </c>
      <c r="C35" s="46"/>
      <c r="D35" s="49"/>
      <c r="E35" s="31">
        <f>+E34+E32</f>
        <v>0</v>
      </c>
    </row>
    <row r="36" spans="2:6" s="47" customFormat="1" x14ac:dyDescent="0.25">
      <c r="C36" s="46"/>
      <c r="D36" s="49"/>
      <c r="E36" s="27"/>
    </row>
    <row r="37" spans="2:6" s="47" customFormat="1" x14ac:dyDescent="0.25">
      <c r="B37" s="98" t="s">
        <v>117</v>
      </c>
      <c r="C37" s="99"/>
      <c r="D37" s="99"/>
      <c r="E37" s="100"/>
    </row>
    <row r="38" spans="2:6" s="47" customFormat="1" ht="3" customHeight="1" x14ac:dyDescent="0.25">
      <c r="B38" s="45"/>
      <c r="C38" s="45"/>
      <c r="D38" s="45"/>
      <c r="E38" s="45"/>
    </row>
    <row r="39" spans="2:6" s="47" customFormat="1" x14ac:dyDescent="0.25">
      <c r="C39" s="46"/>
      <c r="D39" s="45" t="s">
        <v>80</v>
      </c>
      <c r="E39" s="37" t="s">
        <v>79</v>
      </c>
    </row>
    <row r="40" spans="2:6" s="47" customFormat="1" ht="3" customHeight="1" x14ac:dyDescent="0.25">
      <c r="C40" s="46"/>
      <c r="D40" s="45"/>
      <c r="E40" s="37"/>
    </row>
    <row r="41" spans="2:6" s="47" customFormat="1" ht="25.5" customHeight="1" x14ac:dyDescent="0.25">
      <c r="B41" s="14" t="s">
        <v>88</v>
      </c>
      <c r="C41" s="66" t="str">
        <f>IFERROR(+E35/C9,"")</f>
        <v/>
      </c>
      <c r="D41" s="52">
        <f>+Summary!D8</f>
        <v>0.25</v>
      </c>
      <c r="E41" s="68" t="str">
        <f>IF(C9="","",IF(OR(C41&lt;1,C41=1),2,IF(C41=2,4,IF(C41=3,6,IF(C41=4,8,IF(OR(C41=5,C41&gt;5),10,""))))))</f>
        <v/>
      </c>
    </row>
    <row r="42" spans="2:6" s="47" customFormat="1" x14ac:dyDescent="0.25">
      <c r="B42" s="17" t="s">
        <v>90</v>
      </c>
      <c r="C42" s="53"/>
      <c r="D42" s="52"/>
      <c r="E42" s="54"/>
    </row>
    <row r="43" spans="2:6" x14ac:dyDescent="0.25">
      <c r="B43" s="33" t="s">
        <v>110</v>
      </c>
      <c r="C43" s="45"/>
      <c r="D43" s="45"/>
      <c r="E43" s="55"/>
    </row>
    <row r="44" spans="2:6" s="47" customFormat="1" ht="25.5" customHeight="1" x14ac:dyDescent="0.25">
      <c r="B44" s="14" t="s">
        <v>111</v>
      </c>
      <c r="C44" s="70" t="s">
        <v>124</v>
      </c>
      <c r="D44" s="52">
        <f>+Summary!D12</f>
        <v>0.05</v>
      </c>
      <c r="E44" s="25"/>
    </row>
    <row r="45" spans="2:6" s="47" customFormat="1" ht="25.5" customHeight="1" x14ac:dyDescent="0.25">
      <c r="B45" s="14" t="s">
        <v>112</v>
      </c>
      <c r="C45" s="71" t="s">
        <v>124</v>
      </c>
      <c r="D45" s="52">
        <f>+Summary!D14</f>
        <v>0.05</v>
      </c>
      <c r="E45" s="25"/>
    </row>
    <row r="46" spans="2:6" s="47" customFormat="1" ht="25.5" customHeight="1" x14ac:dyDescent="0.25">
      <c r="B46" s="14" t="s">
        <v>113</v>
      </c>
      <c r="C46" s="70" t="s">
        <v>124</v>
      </c>
      <c r="D46" s="52">
        <f>+Summary!D16</f>
        <v>0.05</v>
      </c>
      <c r="E46" s="25"/>
    </row>
    <row r="47" spans="2:6" ht="25.5" customHeight="1" x14ac:dyDescent="0.25">
      <c r="B47" s="81" t="s">
        <v>114</v>
      </c>
      <c r="C47" s="70" t="s">
        <v>124</v>
      </c>
      <c r="D47" s="52">
        <f>+Summary!D18</f>
        <v>0.05</v>
      </c>
      <c r="E47" s="25"/>
    </row>
    <row r="48" spans="2:6" ht="25.5" customHeight="1" x14ac:dyDescent="0.25">
      <c r="B48" s="14" t="s">
        <v>115</v>
      </c>
      <c r="C48" s="70" t="s">
        <v>124</v>
      </c>
      <c r="D48" s="52">
        <f>+Summary!D20</f>
        <v>0.05</v>
      </c>
      <c r="E48" s="25"/>
    </row>
    <row r="49" spans="2:5" ht="25.5" customHeight="1" x14ac:dyDescent="0.25">
      <c r="B49" s="14" t="s">
        <v>116</v>
      </c>
      <c r="C49" s="70" t="s">
        <v>124</v>
      </c>
      <c r="D49" s="52">
        <f>+Summary!D22</f>
        <v>0.05</v>
      </c>
      <c r="E49" s="25"/>
    </row>
    <row r="50" spans="2:5" ht="3" customHeight="1" x14ac:dyDescent="0.25">
      <c r="B50" s="14"/>
      <c r="C50" s="45"/>
      <c r="D50" s="52"/>
    </row>
    <row r="51" spans="2:5" x14ac:dyDescent="0.25">
      <c r="B51" s="17" t="s">
        <v>117</v>
      </c>
      <c r="C51" s="45"/>
      <c r="D51" s="52"/>
    </row>
    <row r="52" spans="2:5" ht="25.5" customHeight="1" x14ac:dyDescent="0.25">
      <c r="B52" s="14" t="s">
        <v>76</v>
      </c>
      <c r="C52" s="70" t="s">
        <v>124</v>
      </c>
      <c r="D52" s="52">
        <f>+Summary!D26</f>
        <v>0.05</v>
      </c>
      <c r="E52" s="25"/>
    </row>
    <row r="53" spans="2:5" ht="25.5" customHeight="1" x14ac:dyDescent="0.25">
      <c r="B53" s="14" t="s">
        <v>128</v>
      </c>
      <c r="C53" s="70" t="s">
        <v>124</v>
      </c>
      <c r="D53" s="52">
        <f>+Summary!D28</f>
        <v>0.05</v>
      </c>
      <c r="E53" s="25"/>
    </row>
    <row r="54" spans="2:5" ht="25.5" customHeight="1" x14ac:dyDescent="0.25">
      <c r="B54" s="81" t="s">
        <v>122</v>
      </c>
      <c r="C54" s="70" t="s">
        <v>124</v>
      </c>
      <c r="D54" s="52">
        <f>+Summary!D30</f>
        <v>0.05</v>
      </c>
      <c r="E54" s="25"/>
    </row>
    <row r="55" spans="2:5" ht="25.5" customHeight="1" x14ac:dyDescent="0.25">
      <c r="B55" s="81" t="s">
        <v>129</v>
      </c>
      <c r="C55" s="70" t="s">
        <v>124</v>
      </c>
      <c r="D55" s="52">
        <f>+Summary!D32</f>
        <v>0.05</v>
      </c>
      <c r="E55" s="25"/>
    </row>
    <row r="56" spans="2:5" ht="25.5" customHeight="1" x14ac:dyDescent="0.25">
      <c r="B56" s="14" t="s">
        <v>77</v>
      </c>
      <c r="C56" s="70" t="s">
        <v>124</v>
      </c>
      <c r="D56" s="52">
        <f>+Summary!D34</f>
        <v>0.05</v>
      </c>
      <c r="E56" s="25"/>
    </row>
    <row r="57" spans="2:5" ht="25.5" customHeight="1" x14ac:dyDescent="0.25">
      <c r="B57" s="14" t="s">
        <v>130</v>
      </c>
      <c r="C57" s="70" t="s">
        <v>124</v>
      </c>
      <c r="D57" s="52">
        <f>+Summary!D36</f>
        <v>0.05</v>
      </c>
      <c r="E57" s="25"/>
    </row>
    <row r="58" spans="2:5" ht="25.5" customHeight="1" x14ac:dyDescent="0.25">
      <c r="B58" s="14" t="s">
        <v>119</v>
      </c>
      <c r="C58" s="70" t="s">
        <v>124</v>
      </c>
      <c r="D58" s="52">
        <f>+Summary!D38</f>
        <v>0.05</v>
      </c>
      <c r="E58" s="25"/>
    </row>
    <row r="59" spans="2:5" ht="3" customHeight="1" x14ac:dyDescent="0.25">
      <c r="B59" s="14"/>
      <c r="C59" s="45"/>
      <c r="D59" s="52"/>
    </row>
    <row r="60" spans="2:5" x14ac:dyDescent="0.25">
      <c r="B60" s="17" t="s">
        <v>78</v>
      </c>
      <c r="C60" s="45"/>
      <c r="D60" s="52"/>
    </row>
    <row r="61" spans="2:5" ht="25.5" customHeight="1" x14ac:dyDescent="0.25">
      <c r="B61" s="14" t="s">
        <v>91</v>
      </c>
      <c r="C61" s="70" t="s">
        <v>124</v>
      </c>
      <c r="D61" s="52">
        <f>+Summary!D42</f>
        <v>0.05</v>
      </c>
      <c r="E61" s="25"/>
    </row>
    <row r="62" spans="2:5" ht="25.5" customHeight="1" x14ac:dyDescent="0.25">
      <c r="B62" s="14" t="s">
        <v>92</v>
      </c>
      <c r="C62" s="70" t="s">
        <v>124</v>
      </c>
      <c r="D62" s="52">
        <f>+Summary!D44</f>
        <v>0.05</v>
      </c>
      <c r="E62" s="25"/>
    </row>
    <row r="63" spans="2:5" ht="13.5" thickBot="1" x14ac:dyDescent="0.3">
      <c r="B63" s="17"/>
      <c r="C63" s="72"/>
      <c r="D63" s="36"/>
      <c r="E63" s="35"/>
    </row>
    <row r="64" spans="2:5" ht="25.5" customHeight="1" thickBot="1" x14ac:dyDescent="0.3">
      <c r="B64" s="15" t="s">
        <v>81</v>
      </c>
      <c r="C64" s="73" t="s">
        <v>125</v>
      </c>
      <c r="D64" s="56"/>
      <c r="E64" s="80" t="e">
        <f>SUM((E41*D41)+(E44*D44)+(E45*D45)+(E46*D46)+(E47*D47)+(E48*D48)+(E49*D49)+(E52*D52)+(E53*D53)+(E54*D54)*(E55*D55)*(E56*D56)+(E57*D57)+(E58*D58)+(E61*D61)+(E62*D62))</f>
        <v>#VALUE!</v>
      </c>
    </row>
    <row r="65" spans="2:5" x14ac:dyDescent="0.25">
      <c r="B65" s="17"/>
      <c r="C65" s="74"/>
      <c r="D65" s="56"/>
      <c r="E65" s="57"/>
    </row>
    <row r="66" spans="2:5" x14ac:dyDescent="0.25">
      <c r="B66" s="81" t="s">
        <v>66</v>
      </c>
      <c r="C66" s="75"/>
      <c r="D66" s="36"/>
    </row>
    <row r="67" spans="2:5" x14ac:dyDescent="0.25">
      <c r="B67" s="81" t="s">
        <v>61</v>
      </c>
      <c r="C67" s="75"/>
      <c r="D67" s="36"/>
    </row>
    <row r="68" spans="2:5" ht="13.5" thickBot="1" x14ac:dyDescent="0.3"/>
    <row r="69" spans="2:5" s="58" customFormat="1" ht="16.5" customHeight="1" x14ac:dyDescent="0.25">
      <c r="B69" s="104" t="s">
        <v>65</v>
      </c>
      <c r="C69" s="105"/>
      <c r="D69" s="105"/>
      <c r="E69" s="106"/>
    </row>
    <row r="70" spans="2:5" ht="15" customHeight="1" x14ac:dyDescent="0.25">
      <c r="B70" s="88"/>
      <c r="C70" s="89"/>
      <c r="D70" s="89"/>
      <c r="E70" s="90"/>
    </row>
    <row r="71" spans="2:5" ht="15" customHeight="1" x14ac:dyDescent="0.25">
      <c r="B71" s="91"/>
      <c r="C71" s="92"/>
      <c r="D71" s="92"/>
      <c r="E71" s="93"/>
    </row>
    <row r="72" spans="2:5" ht="15" customHeight="1" x14ac:dyDescent="0.25">
      <c r="B72" s="91"/>
      <c r="C72" s="92"/>
      <c r="D72" s="92"/>
      <c r="E72" s="93"/>
    </row>
    <row r="73" spans="2:5" ht="15" customHeight="1" x14ac:dyDescent="0.25">
      <c r="B73" s="94"/>
      <c r="C73" s="95"/>
      <c r="D73" s="95"/>
      <c r="E73" s="96"/>
    </row>
    <row r="74" spans="2:5" ht="5.25" customHeight="1" x14ac:dyDescent="0.25"/>
  </sheetData>
  <sheetProtection selectLockedCells="1"/>
  <dataConsolidate/>
  <mergeCells count="6">
    <mergeCell ref="B2:E2"/>
    <mergeCell ref="B11:C11"/>
    <mergeCell ref="B23:E23"/>
    <mergeCell ref="B37:E37"/>
    <mergeCell ref="B69:E69"/>
    <mergeCell ref="B70:E73"/>
  </mergeCells>
  <conditionalFormatting sqref="E21:E22">
    <cfRule type="containsText" dxfId="47" priority="25" operator="containsText" text="High">
      <formula>NOT(ISERROR(SEARCH("High",E21)))</formula>
    </cfRule>
    <cfRule type="containsText" dxfId="46" priority="26" operator="containsText" text="Medium">
      <formula>NOT(ISERROR(SEARCH("Medium",E21)))</formula>
    </cfRule>
    <cfRule type="containsText" dxfId="45" priority="27" operator="containsText" text="Low">
      <formula>NOT(ISERROR(SEARCH("Low",E21)))</formula>
    </cfRule>
    <cfRule type="cellIs" dxfId="44" priority="28" operator="equal">
      <formula>"None"</formula>
    </cfRule>
  </conditionalFormatting>
  <conditionalFormatting sqref="D66">
    <cfRule type="colorScale" priority="24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E13">
    <cfRule type="iconSet" priority="23">
      <iconSet>
        <cfvo type="percent" val="0"/>
        <cfvo type="num" val="3"/>
        <cfvo type="num" val="7"/>
      </iconSet>
    </cfRule>
  </conditionalFormatting>
  <conditionalFormatting sqref="E21">
    <cfRule type="iconSet" priority="22">
      <iconSet>
        <cfvo type="percent" val="0"/>
        <cfvo type="num" val="3"/>
        <cfvo type="num" val="7"/>
      </iconSet>
    </cfRule>
  </conditionalFormatting>
  <conditionalFormatting sqref="E52">
    <cfRule type="iconSet" priority="21">
      <iconSet>
        <cfvo type="percent" val="0"/>
        <cfvo type="num" val="3"/>
        <cfvo type="num" val="7"/>
      </iconSet>
    </cfRule>
  </conditionalFormatting>
  <conditionalFormatting sqref="E13:E20">
    <cfRule type="iconSet" priority="20">
      <iconSet>
        <cfvo type="percent" val="0"/>
        <cfvo type="num" val="3"/>
        <cfvo type="num" val="7"/>
      </iconSet>
    </cfRule>
  </conditionalFormatting>
  <conditionalFormatting sqref="E44:E45">
    <cfRule type="iconSet" priority="19">
      <iconSet>
        <cfvo type="percent" val="0"/>
        <cfvo type="num" val="3"/>
        <cfvo type="num" val="7"/>
      </iconSet>
    </cfRule>
  </conditionalFormatting>
  <conditionalFormatting sqref="E48:E49">
    <cfRule type="iconSet" priority="18">
      <iconSet>
        <cfvo type="percent" val="0"/>
        <cfvo type="num" val="3"/>
        <cfvo type="num" val="7"/>
      </iconSet>
    </cfRule>
  </conditionalFormatting>
  <conditionalFormatting sqref="E56:E57">
    <cfRule type="iconSet" priority="17">
      <iconSet>
        <cfvo type="percent" val="0"/>
        <cfvo type="num" val="3"/>
        <cfvo type="num" val="7"/>
      </iconSet>
    </cfRule>
  </conditionalFormatting>
  <conditionalFormatting sqref="E58">
    <cfRule type="iconSet" priority="16">
      <iconSet>
        <cfvo type="percent" val="0"/>
        <cfvo type="num" val="3"/>
        <cfvo type="num" val="7"/>
      </iconSet>
    </cfRule>
  </conditionalFormatting>
  <conditionalFormatting sqref="E61:E62">
    <cfRule type="iconSet" priority="15">
      <iconSet>
        <cfvo type="percent" val="0"/>
        <cfvo type="num" val="3"/>
        <cfvo type="num" val="7"/>
      </iconSet>
    </cfRule>
  </conditionalFormatting>
  <conditionalFormatting sqref="E13:E20">
    <cfRule type="cellIs" dxfId="43" priority="14" operator="equal">
      <formula>0</formula>
    </cfRule>
  </conditionalFormatting>
  <conditionalFormatting sqref="E44:E45 E48:E49 E52 E56:E58 E61:E62">
    <cfRule type="cellIs" dxfId="42" priority="13" operator="equal">
      <formula>0</formula>
    </cfRule>
  </conditionalFormatting>
  <conditionalFormatting sqref="E41">
    <cfRule type="iconSet" priority="12">
      <iconSet>
        <cfvo type="percent" val="0"/>
        <cfvo type="num" val="3"/>
        <cfvo type="num" val="7"/>
      </iconSet>
    </cfRule>
  </conditionalFormatting>
  <conditionalFormatting sqref="E41">
    <cfRule type="cellIs" dxfId="41" priority="11" operator="equal">
      <formula>0</formula>
    </cfRule>
  </conditionalFormatting>
  <conditionalFormatting sqref="E46">
    <cfRule type="iconSet" priority="10">
      <iconSet>
        <cfvo type="percent" val="0"/>
        <cfvo type="num" val="3"/>
        <cfvo type="num" val="7"/>
      </iconSet>
    </cfRule>
  </conditionalFormatting>
  <conditionalFormatting sqref="E46">
    <cfRule type="cellIs" dxfId="40" priority="9" operator="equal">
      <formula>0</formula>
    </cfRule>
  </conditionalFormatting>
  <conditionalFormatting sqref="E47">
    <cfRule type="iconSet" priority="8">
      <iconSet>
        <cfvo type="percent" val="0"/>
        <cfvo type="num" val="3"/>
        <cfvo type="num" val="7"/>
      </iconSet>
    </cfRule>
  </conditionalFormatting>
  <conditionalFormatting sqref="E47">
    <cfRule type="cellIs" dxfId="39" priority="7" operator="equal">
      <formula>0</formula>
    </cfRule>
  </conditionalFormatting>
  <conditionalFormatting sqref="E53">
    <cfRule type="iconSet" priority="6">
      <iconSet>
        <cfvo type="percent" val="0"/>
        <cfvo type="num" val="3"/>
        <cfvo type="num" val="7"/>
      </iconSet>
    </cfRule>
  </conditionalFormatting>
  <conditionalFormatting sqref="E53">
    <cfRule type="cellIs" dxfId="38" priority="5" operator="equal">
      <formula>0</formula>
    </cfRule>
  </conditionalFormatting>
  <conditionalFormatting sqref="E54">
    <cfRule type="iconSet" priority="4">
      <iconSet>
        <cfvo type="percent" val="0"/>
        <cfvo type="num" val="3"/>
        <cfvo type="num" val="7"/>
      </iconSet>
    </cfRule>
  </conditionalFormatting>
  <conditionalFormatting sqref="E54">
    <cfRule type="cellIs" dxfId="37" priority="3" operator="equal">
      <formula>0</formula>
    </cfRule>
  </conditionalFormatting>
  <conditionalFormatting sqref="E55">
    <cfRule type="iconSet" priority="2">
      <iconSet>
        <cfvo type="percent" val="0"/>
        <cfvo type="num" val="3"/>
        <cfvo type="num" val="7"/>
      </iconSet>
    </cfRule>
  </conditionalFormatting>
  <conditionalFormatting sqref="E55">
    <cfRule type="cellIs" dxfId="36" priority="1" operator="equal">
      <formula>0</formula>
    </cfRule>
  </conditionalFormatting>
  <dataValidations count="13">
    <dataValidation allowBlank="1" showInputMessage="1" showErrorMessage="1" prompt="Include television, online, social media broadcast." sqref="B58:B59"/>
    <dataValidation allowBlank="1" showInputMessage="1" showErrorMessage="1" prompt="Rank as follows:_x000a_8-10: 15 or more_x000a_5-7: 10 -14_x000a_3-4: 6 - 9_x000a_1-2 5 or less" sqref="B41"/>
    <dataValidation allowBlank="1" showInputMessage="1" showErrorMessage="1" prompt="Include airfare contributions and other associated spend not in budgets, or large off shore flows." sqref="B34"/>
    <dataValidation allowBlank="1" showInputMessage="1" showErrorMessage="1" promptTitle="Risk Rating" prompt="1 = highest risk level, 10 = no risk" sqref="E11:E12"/>
    <dataValidation allowBlank="1" showInputMessage="1" showErrorMessage="1" prompt="10 = Highest Return_x000a_1 = No Return" sqref="E39:E40"/>
    <dataValidation allowBlank="1" showInputMessage="1" showErrorMessage="1" prompt="Consider requirement and likelihood of an underwriter." sqref="B20"/>
    <dataValidation allowBlank="1" showInputMessage="1" showErrorMessage="1" prompt="Consider event variety, season, geography, calendar clutter, funding available." sqref="B19"/>
    <dataValidation allowBlank="1" showInputMessage="1" showErrorMessage="1" prompt="Consider the commercial vs funding revenue potential of the event.  High license fees add risk." sqref="B17"/>
    <dataValidation allowBlank="1" showInputMessage="1" showErrorMessage="1" prompt="10 = 90-100% chance of winning or it is NZ owned/created_x000a_1 = 0-10% chance of winning" sqref="B14"/>
    <dataValidation allowBlank="1" showInputMessage="1" showErrorMessage="1" prompt="This question should address all aspects of the pipeline: with 8+ indicating enough time in every area, 5-7 being a manageable issue in one area , 3-5 being several manageable issues and 1 or 2 being unmanageable issues." sqref="B13"/>
    <dataValidation allowBlank="1" showInputMessage="1" showErrorMessage="1" prompt="This will  require evaluation of business model e.g. funding heavy or commercial revenue heavy" sqref="B9:B10"/>
    <dataValidation allowBlank="1" showInputMessage="1" showErrorMessage="1" prompt="Identify source of budget and confidence level in accuracy" sqref="B8"/>
    <dataValidation allowBlank="1" showInputMessage="1" showErrorMessage="1" prompt="Identify any major upgrades or new facilities essential to the proposal and estimated costs" sqref="B7"/>
  </dataValidations>
  <hyperlinks>
    <hyperlink ref="E64" r:id="rId1" display="=@SUM((E41*D41)+(E44*D44)+(E45*D45)+(E46*D46)+(E47*D47)+(E48*D48)+(E49*D49)+(E52*D52)+(E53*D53)+(E54*D54)*(E55*D55)*(E56*D56)+(E57*D57)+(E58*D58)+(E61*D61)+(E62*D62))"/>
  </hyperlinks>
  <pageMargins left="0" right="0" top="0" bottom="0" header="0" footer="0"/>
  <pageSetup paperSize="8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anking " prompt="Add ranking detail here e.g. 1:4 rates a 5">
          <x14:formula1>
            <xm:f>'List DO NOT TOUCH'!$A$1:$A$11</xm:f>
          </x14:formula1>
          <xm:sqref>E42</xm:sqref>
        </x14:dataValidation>
        <x14:dataValidation type="list" allowBlank="1" showInputMessage="1" showErrorMessage="1">
          <x14:formula1>
            <xm:f>'List DO NOT TOUCH'!$A$1:$A$11</xm:f>
          </x14:formula1>
          <xm:sqref>E52:E59 E61:E62 E44:E50 E13:E20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4"/>
  <sheetViews>
    <sheetView showGridLines="0" view="pageLayout" zoomScaleNormal="60" workbookViewId="0">
      <selection activeCell="C5" sqref="C5"/>
    </sheetView>
  </sheetViews>
  <sheetFormatPr defaultRowHeight="12.75" x14ac:dyDescent="0.25"/>
  <cols>
    <col min="1" max="1" width="0.7109375" style="33" customWidth="1"/>
    <col min="2" max="2" width="60.5703125" style="33" customWidth="1"/>
    <col min="3" max="3" width="52.28515625" style="34" customWidth="1"/>
    <col min="4" max="4" width="16.5703125" style="34" customWidth="1"/>
    <col min="5" max="5" width="13" style="33" customWidth="1"/>
    <col min="6" max="6" width="1.42578125" style="33" customWidth="1"/>
    <col min="7" max="16384" width="9.140625" style="33"/>
  </cols>
  <sheetData>
    <row r="1" spans="2:5" ht="2.25" customHeight="1" x14ac:dyDescent="0.25"/>
    <row r="2" spans="2:5" ht="15.75" x14ac:dyDescent="0.25">
      <c r="B2" s="101" t="s">
        <v>67</v>
      </c>
      <c r="C2" s="102"/>
      <c r="D2" s="102"/>
      <c r="E2" s="103"/>
    </row>
    <row r="3" spans="2:5" ht="3" customHeight="1" x14ac:dyDescent="0.25">
      <c r="B3" s="35"/>
      <c r="C3" s="36"/>
      <c r="D3" s="36"/>
      <c r="E3" s="35"/>
    </row>
    <row r="4" spans="2:5" x14ac:dyDescent="0.25">
      <c r="B4" s="35" t="s">
        <v>57</v>
      </c>
      <c r="C4" s="22" t="s">
        <v>134</v>
      </c>
      <c r="D4" s="36"/>
    </row>
    <row r="5" spans="2:5" x14ac:dyDescent="0.25">
      <c r="B5" s="35" t="s">
        <v>58</v>
      </c>
      <c r="C5" s="22"/>
      <c r="D5" s="36"/>
    </row>
    <row r="6" spans="2:5" x14ac:dyDescent="0.25">
      <c r="B6" s="35" t="s">
        <v>59</v>
      </c>
      <c r="C6" s="22"/>
      <c r="D6" s="36"/>
    </row>
    <row r="7" spans="2:5" x14ac:dyDescent="0.25">
      <c r="B7" s="35" t="s">
        <v>104</v>
      </c>
      <c r="C7" s="23"/>
      <c r="D7" s="36"/>
    </row>
    <row r="8" spans="2:5" x14ac:dyDescent="0.25">
      <c r="B8" s="35" t="s">
        <v>103</v>
      </c>
      <c r="C8" s="23"/>
      <c r="D8" s="36"/>
    </row>
    <row r="9" spans="2:5" x14ac:dyDescent="0.25">
      <c r="B9" s="35" t="s">
        <v>102</v>
      </c>
      <c r="C9" s="24"/>
      <c r="D9" s="36"/>
    </row>
    <row r="10" spans="2:5" ht="3" customHeight="1" x14ac:dyDescent="0.25">
      <c r="B10" s="35"/>
      <c r="C10" s="35"/>
      <c r="D10" s="36"/>
    </row>
    <row r="11" spans="2:5" x14ac:dyDescent="0.25">
      <c r="B11" s="97" t="s">
        <v>64</v>
      </c>
      <c r="C11" s="97"/>
      <c r="D11" s="37"/>
      <c r="E11" s="38" t="s">
        <v>79</v>
      </c>
    </row>
    <row r="12" spans="2:5" ht="3" customHeight="1" x14ac:dyDescent="0.25">
      <c r="B12" s="37"/>
      <c r="C12" s="37"/>
      <c r="D12" s="37"/>
      <c r="E12" s="39"/>
    </row>
    <row r="13" spans="2:5" ht="25.5" customHeight="1" x14ac:dyDescent="0.25">
      <c r="B13" s="81" t="s">
        <v>83</v>
      </c>
      <c r="C13" s="70" t="s">
        <v>124</v>
      </c>
      <c r="D13" s="41"/>
      <c r="E13" s="25"/>
    </row>
    <row r="14" spans="2:5" ht="25.5" customHeight="1" x14ac:dyDescent="0.25">
      <c r="B14" s="81" t="s">
        <v>84</v>
      </c>
      <c r="C14" s="77" t="s">
        <v>126</v>
      </c>
      <c r="D14" s="41"/>
      <c r="E14" s="25"/>
    </row>
    <row r="15" spans="2:5" ht="25.5" customHeight="1" x14ac:dyDescent="0.25">
      <c r="B15" s="81" t="s">
        <v>82</v>
      </c>
      <c r="C15" s="70" t="s">
        <v>124</v>
      </c>
      <c r="D15" s="41"/>
      <c r="E15" s="25"/>
    </row>
    <row r="16" spans="2:5" ht="25.5" customHeight="1" x14ac:dyDescent="0.25">
      <c r="B16" s="81" t="s">
        <v>68</v>
      </c>
      <c r="C16" s="77" t="s">
        <v>69</v>
      </c>
      <c r="D16" s="42"/>
      <c r="E16" s="25"/>
    </row>
    <row r="17" spans="2:5" ht="25.5" customHeight="1" x14ac:dyDescent="0.25">
      <c r="B17" s="81" t="s">
        <v>71</v>
      </c>
      <c r="C17" s="70" t="s">
        <v>124</v>
      </c>
      <c r="D17" s="41"/>
      <c r="E17" s="25"/>
    </row>
    <row r="18" spans="2:5" ht="25.5" customHeight="1" x14ac:dyDescent="0.25">
      <c r="B18" s="81" t="s">
        <v>85</v>
      </c>
      <c r="C18" s="70" t="s">
        <v>124</v>
      </c>
      <c r="D18" s="41"/>
      <c r="E18" s="25"/>
    </row>
    <row r="19" spans="2:5" ht="25.5" customHeight="1" x14ac:dyDescent="0.25">
      <c r="B19" s="81" t="s">
        <v>70</v>
      </c>
      <c r="C19" s="70" t="s">
        <v>124</v>
      </c>
      <c r="D19" s="41"/>
      <c r="E19" s="25"/>
    </row>
    <row r="20" spans="2:5" ht="25.5" customHeight="1" thickBot="1" x14ac:dyDescent="0.3">
      <c r="B20" s="81" t="s">
        <v>72</v>
      </c>
      <c r="C20" s="78" t="s">
        <v>124</v>
      </c>
      <c r="D20" s="41"/>
      <c r="E20" s="26"/>
    </row>
    <row r="21" spans="2:5" ht="25.5" customHeight="1" thickBot="1" x14ac:dyDescent="0.3">
      <c r="B21" s="17" t="s">
        <v>60</v>
      </c>
      <c r="C21" s="79" t="s">
        <v>127</v>
      </c>
      <c r="D21" s="43"/>
      <c r="E21" s="44" t="str">
        <f>IF(SUM(E13:E20)=0,"",IF(OR(E13&lt;3,E14&lt;3,E15&lt;3,E16&lt;3,E17&lt;3,E18&lt;3,E19&lt;3,E20&lt;3),"Not Viable",AVERAGE(E13:E20)))</f>
        <v/>
      </c>
    </row>
    <row r="22" spans="2:5" x14ac:dyDescent="0.25">
      <c r="B22" s="35"/>
      <c r="C22" s="43"/>
      <c r="D22" s="43"/>
      <c r="E22" s="37"/>
    </row>
    <row r="23" spans="2:5" x14ac:dyDescent="0.25">
      <c r="B23" s="98" t="s">
        <v>131</v>
      </c>
      <c r="C23" s="99"/>
      <c r="D23" s="99"/>
      <c r="E23" s="100"/>
    </row>
    <row r="24" spans="2:5" x14ac:dyDescent="0.25">
      <c r="B24" s="45"/>
      <c r="C24" s="45"/>
      <c r="D24" s="45"/>
      <c r="E24" s="45"/>
    </row>
    <row r="25" spans="2:5" x14ac:dyDescent="0.25">
      <c r="B25" s="17" t="s">
        <v>63</v>
      </c>
      <c r="C25" s="45"/>
      <c r="D25" s="36"/>
      <c r="E25" s="46"/>
    </row>
    <row r="26" spans="2:5" s="47" customFormat="1" x14ac:dyDescent="0.25">
      <c r="B26" s="14" t="s">
        <v>5</v>
      </c>
      <c r="C26" s="70" t="s">
        <v>124</v>
      </c>
      <c r="D26" s="41"/>
      <c r="E26" s="28"/>
    </row>
    <row r="27" spans="2:5" s="47" customFormat="1" x14ac:dyDescent="0.25">
      <c r="B27" s="14" t="s">
        <v>73</v>
      </c>
      <c r="C27" s="70" t="s">
        <v>124</v>
      </c>
      <c r="D27" s="41"/>
      <c r="E27" s="28"/>
    </row>
    <row r="28" spans="2:5" s="47" customFormat="1" x14ac:dyDescent="0.25">
      <c r="B28" s="14" t="s">
        <v>74</v>
      </c>
      <c r="C28" s="70" t="s">
        <v>124</v>
      </c>
      <c r="D28" s="41"/>
      <c r="E28" s="29"/>
    </row>
    <row r="29" spans="2:5" s="47" customFormat="1" x14ac:dyDescent="0.25">
      <c r="B29" s="14" t="s">
        <v>75</v>
      </c>
      <c r="C29" s="70" t="s">
        <v>69</v>
      </c>
      <c r="D29" s="41"/>
      <c r="E29" s="28"/>
    </row>
    <row r="30" spans="2:5" s="47" customFormat="1" x14ac:dyDescent="0.25">
      <c r="B30" s="14" t="s">
        <v>73</v>
      </c>
      <c r="C30" s="70" t="s">
        <v>124</v>
      </c>
      <c r="D30" s="41"/>
      <c r="E30" s="28"/>
    </row>
    <row r="31" spans="2:5" s="47" customFormat="1" ht="13.5" thickBot="1" x14ac:dyDescent="0.3">
      <c r="B31" s="14" t="s">
        <v>74</v>
      </c>
      <c r="C31" s="70" t="s">
        <v>124</v>
      </c>
      <c r="D31" s="41"/>
      <c r="E31" s="30"/>
    </row>
    <row r="32" spans="2:5" s="47" customFormat="1" ht="13.5" thickBot="1" x14ac:dyDescent="0.3">
      <c r="B32" s="48" t="s">
        <v>1</v>
      </c>
      <c r="C32" s="76"/>
      <c r="D32" s="49"/>
      <c r="E32" s="32">
        <f>(E26*E27*E28)+(E29*E30*E31)</f>
        <v>0</v>
      </c>
    </row>
    <row r="33" spans="2:6" s="47" customFormat="1" ht="3" customHeight="1" x14ac:dyDescent="0.25">
      <c r="B33" s="48"/>
      <c r="C33" s="76"/>
      <c r="D33" s="49"/>
      <c r="E33" s="50"/>
    </row>
    <row r="34" spans="2:6" s="47" customFormat="1" ht="13.5" thickBot="1" x14ac:dyDescent="0.3">
      <c r="B34" s="14" t="s">
        <v>89</v>
      </c>
      <c r="C34" s="70" t="s">
        <v>124</v>
      </c>
      <c r="D34" s="49"/>
      <c r="E34" s="50"/>
      <c r="F34" s="47" t="s">
        <v>86</v>
      </c>
    </row>
    <row r="35" spans="2:6" s="47" customFormat="1" ht="13.5" thickBot="1" x14ac:dyDescent="0.3">
      <c r="B35" s="51" t="s">
        <v>87</v>
      </c>
      <c r="C35" s="46"/>
      <c r="D35" s="49"/>
      <c r="E35" s="31">
        <f>+E34+E32</f>
        <v>0</v>
      </c>
    </row>
    <row r="36" spans="2:6" s="47" customFormat="1" x14ac:dyDescent="0.25">
      <c r="C36" s="46"/>
      <c r="D36" s="49"/>
      <c r="E36" s="27"/>
    </row>
    <row r="37" spans="2:6" s="47" customFormat="1" x14ac:dyDescent="0.25">
      <c r="B37" s="98" t="s">
        <v>117</v>
      </c>
      <c r="C37" s="99"/>
      <c r="D37" s="99"/>
      <c r="E37" s="100"/>
    </row>
    <row r="38" spans="2:6" s="47" customFormat="1" ht="3" customHeight="1" x14ac:dyDescent="0.25">
      <c r="B38" s="45"/>
      <c r="C38" s="45"/>
      <c r="D38" s="45"/>
      <c r="E38" s="45"/>
    </row>
    <row r="39" spans="2:6" s="47" customFormat="1" x14ac:dyDescent="0.25">
      <c r="C39" s="46"/>
      <c r="D39" s="45" t="s">
        <v>80</v>
      </c>
      <c r="E39" s="37" t="s">
        <v>79</v>
      </c>
    </row>
    <row r="40" spans="2:6" s="47" customFormat="1" ht="3" customHeight="1" x14ac:dyDescent="0.25">
      <c r="C40" s="46"/>
      <c r="D40" s="45"/>
      <c r="E40" s="37"/>
    </row>
    <row r="41" spans="2:6" s="47" customFormat="1" ht="25.5" customHeight="1" x14ac:dyDescent="0.25">
      <c r="B41" s="14" t="s">
        <v>88</v>
      </c>
      <c r="C41" s="66" t="str">
        <f>IFERROR(+E35/C9,"")</f>
        <v/>
      </c>
      <c r="D41" s="52">
        <f>+Summary!D8</f>
        <v>0.25</v>
      </c>
      <c r="E41" s="68" t="str">
        <f>IF(C9="","",IF(OR(C41&lt;1,C41=1),2,IF(C41=2,4,IF(C41=3,6,IF(C41=4,8,IF(OR(C41=5,C41&gt;5),10,""))))))</f>
        <v/>
      </c>
    </row>
    <row r="42" spans="2:6" s="47" customFormat="1" x14ac:dyDescent="0.25">
      <c r="B42" s="17" t="s">
        <v>90</v>
      </c>
      <c r="C42" s="53"/>
      <c r="D42" s="52"/>
      <c r="E42" s="54"/>
    </row>
    <row r="43" spans="2:6" x14ac:dyDescent="0.25">
      <c r="B43" s="33" t="s">
        <v>110</v>
      </c>
      <c r="C43" s="45"/>
      <c r="D43" s="45"/>
      <c r="E43" s="55"/>
    </row>
    <row r="44" spans="2:6" s="47" customFormat="1" ht="25.5" customHeight="1" x14ac:dyDescent="0.25">
      <c r="B44" s="14" t="s">
        <v>111</v>
      </c>
      <c r="C44" s="70" t="s">
        <v>124</v>
      </c>
      <c r="D44" s="52">
        <f>+Summary!D12</f>
        <v>0.05</v>
      </c>
      <c r="E44" s="25"/>
    </row>
    <row r="45" spans="2:6" s="47" customFormat="1" ht="25.5" customHeight="1" x14ac:dyDescent="0.25">
      <c r="B45" s="14" t="s">
        <v>112</v>
      </c>
      <c r="C45" s="71" t="s">
        <v>124</v>
      </c>
      <c r="D45" s="52">
        <f>+Summary!D14</f>
        <v>0.05</v>
      </c>
      <c r="E45" s="25"/>
    </row>
    <row r="46" spans="2:6" s="47" customFormat="1" ht="25.5" customHeight="1" x14ac:dyDescent="0.25">
      <c r="B46" s="14" t="s">
        <v>113</v>
      </c>
      <c r="C46" s="70" t="s">
        <v>124</v>
      </c>
      <c r="D46" s="52">
        <f>+Summary!D16</f>
        <v>0.05</v>
      </c>
      <c r="E46" s="25"/>
    </row>
    <row r="47" spans="2:6" ht="25.5" customHeight="1" x14ac:dyDescent="0.25">
      <c r="B47" s="81" t="s">
        <v>114</v>
      </c>
      <c r="C47" s="70" t="s">
        <v>124</v>
      </c>
      <c r="D47" s="52">
        <f>+Summary!D18</f>
        <v>0.05</v>
      </c>
      <c r="E47" s="25"/>
    </row>
    <row r="48" spans="2:6" ht="25.5" customHeight="1" x14ac:dyDescent="0.25">
      <c r="B48" s="14" t="s">
        <v>115</v>
      </c>
      <c r="C48" s="70" t="s">
        <v>124</v>
      </c>
      <c r="D48" s="52">
        <f>+Summary!D20</f>
        <v>0.05</v>
      </c>
      <c r="E48" s="25"/>
    </row>
    <row r="49" spans="2:5" ht="25.5" customHeight="1" x14ac:dyDescent="0.25">
      <c r="B49" s="14" t="s">
        <v>116</v>
      </c>
      <c r="C49" s="70" t="s">
        <v>124</v>
      </c>
      <c r="D49" s="52">
        <f>+Summary!D22</f>
        <v>0.05</v>
      </c>
      <c r="E49" s="25"/>
    </row>
    <row r="50" spans="2:5" ht="3" customHeight="1" x14ac:dyDescent="0.25">
      <c r="B50" s="14"/>
      <c r="C50" s="45"/>
      <c r="D50" s="52"/>
    </row>
    <row r="51" spans="2:5" x14ac:dyDescent="0.25">
      <c r="B51" s="17" t="s">
        <v>117</v>
      </c>
      <c r="C51" s="45"/>
      <c r="D51" s="52"/>
    </row>
    <row r="52" spans="2:5" ht="25.5" customHeight="1" x14ac:dyDescent="0.25">
      <c r="B52" s="14" t="s">
        <v>76</v>
      </c>
      <c r="C52" s="70" t="s">
        <v>124</v>
      </c>
      <c r="D52" s="52">
        <f>+Summary!D26</f>
        <v>0.05</v>
      </c>
      <c r="E52" s="25"/>
    </row>
    <row r="53" spans="2:5" ht="25.5" customHeight="1" x14ac:dyDescent="0.25">
      <c r="B53" s="14" t="s">
        <v>128</v>
      </c>
      <c r="C53" s="70" t="s">
        <v>124</v>
      </c>
      <c r="D53" s="52">
        <f>+Summary!D28</f>
        <v>0.05</v>
      </c>
      <c r="E53" s="25"/>
    </row>
    <row r="54" spans="2:5" ht="25.5" customHeight="1" x14ac:dyDescent="0.25">
      <c r="B54" s="81" t="s">
        <v>122</v>
      </c>
      <c r="C54" s="70" t="s">
        <v>124</v>
      </c>
      <c r="D54" s="52">
        <f>+Summary!D30</f>
        <v>0.05</v>
      </c>
      <c r="E54" s="25"/>
    </row>
    <row r="55" spans="2:5" ht="25.5" customHeight="1" x14ac:dyDescent="0.25">
      <c r="B55" s="81" t="s">
        <v>129</v>
      </c>
      <c r="C55" s="70" t="s">
        <v>124</v>
      </c>
      <c r="D55" s="52">
        <f>+Summary!D32</f>
        <v>0.05</v>
      </c>
      <c r="E55" s="25"/>
    </row>
    <row r="56" spans="2:5" ht="25.5" customHeight="1" x14ac:dyDescent="0.25">
      <c r="B56" s="14" t="s">
        <v>77</v>
      </c>
      <c r="C56" s="70" t="s">
        <v>124</v>
      </c>
      <c r="D56" s="52">
        <f>+Summary!D34</f>
        <v>0.05</v>
      </c>
      <c r="E56" s="25"/>
    </row>
    <row r="57" spans="2:5" ht="25.5" customHeight="1" x14ac:dyDescent="0.25">
      <c r="B57" s="14" t="s">
        <v>130</v>
      </c>
      <c r="C57" s="70" t="s">
        <v>124</v>
      </c>
      <c r="D57" s="52">
        <f>+Summary!D36</f>
        <v>0.05</v>
      </c>
      <c r="E57" s="25"/>
    </row>
    <row r="58" spans="2:5" ht="25.5" customHeight="1" x14ac:dyDescent="0.25">
      <c r="B58" s="14" t="s">
        <v>119</v>
      </c>
      <c r="C58" s="70" t="s">
        <v>124</v>
      </c>
      <c r="D58" s="52">
        <f>+Summary!D38</f>
        <v>0.05</v>
      </c>
      <c r="E58" s="25"/>
    </row>
    <row r="59" spans="2:5" ht="3" customHeight="1" x14ac:dyDescent="0.25">
      <c r="B59" s="14"/>
      <c r="C59" s="45"/>
      <c r="D59" s="52"/>
    </row>
    <row r="60" spans="2:5" x14ac:dyDescent="0.25">
      <c r="B60" s="17" t="s">
        <v>78</v>
      </c>
      <c r="C60" s="45"/>
      <c r="D60" s="52"/>
    </row>
    <row r="61" spans="2:5" ht="25.5" customHeight="1" x14ac:dyDescent="0.25">
      <c r="B61" s="14" t="s">
        <v>91</v>
      </c>
      <c r="C61" s="70" t="s">
        <v>124</v>
      </c>
      <c r="D61" s="52">
        <f>+Summary!D42</f>
        <v>0.05</v>
      </c>
      <c r="E61" s="25"/>
    </row>
    <row r="62" spans="2:5" ht="25.5" customHeight="1" x14ac:dyDescent="0.25">
      <c r="B62" s="14" t="s">
        <v>92</v>
      </c>
      <c r="C62" s="70" t="s">
        <v>124</v>
      </c>
      <c r="D62" s="52">
        <f>+Summary!D44</f>
        <v>0.05</v>
      </c>
      <c r="E62" s="25"/>
    </row>
    <row r="63" spans="2:5" ht="13.5" thickBot="1" x14ac:dyDescent="0.3">
      <c r="B63" s="17"/>
      <c r="C63" s="72"/>
      <c r="D63" s="36"/>
      <c r="E63" s="35"/>
    </row>
    <row r="64" spans="2:5" ht="25.5" customHeight="1" thickBot="1" x14ac:dyDescent="0.3">
      <c r="B64" s="15" t="s">
        <v>81</v>
      </c>
      <c r="C64" s="73" t="s">
        <v>125</v>
      </c>
      <c r="D64" s="56"/>
      <c r="E64" s="80" t="e">
        <f>SUM((E41*D41)+(E44*D44)+(E45*D45)+(E46*D46)+(E47*D47)+(E48*D48)+(E49*D49)+(E52*D52)+(E53*D53)+(E54*D54)*(E55*D55)*(E56*D56)+(E57*D57)+(E58*D58)+(E61*D61)+(E62*D62))</f>
        <v>#VALUE!</v>
      </c>
    </row>
    <row r="65" spans="2:5" x14ac:dyDescent="0.25">
      <c r="B65" s="17"/>
      <c r="C65" s="74"/>
      <c r="D65" s="56"/>
      <c r="E65" s="57"/>
    </row>
    <row r="66" spans="2:5" x14ac:dyDescent="0.25">
      <c r="B66" s="81" t="s">
        <v>66</v>
      </c>
      <c r="C66" s="75"/>
      <c r="D66" s="36"/>
    </row>
    <row r="67" spans="2:5" x14ac:dyDescent="0.25">
      <c r="B67" s="81" t="s">
        <v>61</v>
      </c>
      <c r="C67" s="75"/>
      <c r="D67" s="36"/>
    </row>
    <row r="68" spans="2:5" ht="13.5" thickBot="1" x14ac:dyDescent="0.3"/>
    <row r="69" spans="2:5" s="58" customFormat="1" ht="16.5" customHeight="1" x14ac:dyDescent="0.25">
      <c r="B69" s="104" t="s">
        <v>65</v>
      </c>
      <c r="C69" s="105"/>
      <c r="D69" s="105"/>
      <c r="E69" s="106"/>
    </row>
    <row r="70" spans="2:5" ht="15" customHeight="1" x14ac:dyDescent="0.25">
      <c r="B70" s="88"/>
      <c r="C70" s="89"/>
      <c r="D70" s="89"/>
      <c r="E70" s="90"/>
    </row>
    <row r="71" spans="2:5" ht="15" customHeight="1" x14ac:dyDescent="0.25">
      <c r="B71" s="91"/>
      <c r="C71" s="92"/>
      <c r="D71" s="92"/>
      <c r="E71" s="93"/>
    </row>
    <row r="72" spans="2:5" ht="15" customHeight="1" x14ac:dyDescent="0.25">
      <c r="B72" s="91"/>
      <c r="C72" s="92"/>
      <c r="D72" s="92"/>
      <c r="E72" s="93"/>
    </row>
    <row r="73" spans="2:5" ht="15" customHeight="1" x14ac:dyDescent="0.25">
      <c r="B73" s="94"/>
      <c r="C73" s="95"/>
      <c r="D73" s="95"/>
      <c r="E73" s="96"/>
    </row>
    <row r="74" spans="2:5" ht="5.25" customHeight="1" x14ac:dyDescent="0.25"/>
  </sheetData>
  <sheetProtection selectLockedCells="1"/>
  <dataConsolidate/>
  <mergeCells count="6">
    <mergeCell ref="B2:E2"/>
    <mergeCell ref="B11:C11"/>
    <mergeCell ref="B23:E23"/>
    <mergeCell ref="B37:E37"/>
    <mergeCell ref="B69:E69"/>
    <mergeCell ref="B70:E73"/>
  </mergeCells>
  <conditionalFormatting sqref="E21:E22">
    <cfRule type="containsText" dxfId="35" priority="25" operator="containsText" text="High">
      <formula>NOT(ISERROR(SEARCH("High",E21)))</formula>
    </cfRule>
    <cfRule type="containsText" dxfId="34" priority="26" operator="containsText" text="Medium">
      <formula>NOT(ISERROR(SEARCH("Medium",E21)))</formula>
    </cfRule>
    <cfRule type="containsText" dxfId="33" priority="27" operator="containsText" text="Low">
      <formula>NOT(ISERROR(SEARCH("Low",E21)))</formula>
    </cfRule>
    <cfRule type="cellIs" dxfId="32" priority="28" operator="equal">
      <formula>"None"</formula>
    </cfRule>
  </conditionalFormatting>
  <conditionalFormatting sqref="D66">
    <cfRule type="colorScale" priority="24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E13">
    <cfRule type="iconSet" priority="23">
      <iconSet>
        <cfvo type="percent" val="0"/>
        <cfvo type="num" val="3"/>
        <cfvo type="num" val="7"/>
      </iconSet>
    </cfRule>
  </conditionalFormatting>
  <conditionalFormatting sqref="E21">
    <cfRule type="iconSet" priority="22">
      <iconSet>
        <cfvo type="percent" val="0"/>
        <cfvo type="num" val="3"/>
        <cfvo type="num" val="7"/>
      </iconSet>
    </cfRule>
  </conditionalFormatting>
  <conditionalFormatting sqref="E52">
    <cfRule type="iconSet" priority="21">
      <iconSet>
        <cfvo type="percent" val="0"/>
        <cfvo type="num" val="3"/>
        <cfvo type="num" val="7"/>
      </iconSet>
    </cfRule>
  </conditionalFormatting>
  <conditionalFormatting sqref="E13:E20">
    <cfRule type="iconSet" priority="20">
      <iconSet>
        <cfvo type="percent" val="0"/>
        <cfvo type="num" val="3"/>
        <cfvo type="num" val="7"/>
      </iconSet>
    </cfRule>
  </conditionalFormatting>
  <conditionalFormatting sqref="E44:E45">
    <cfRule type="iconSet" priority="19">
      <iconSet>
        <cfvo type="percent" val="0"/>
        <cfvo type="num" val="3"/>
        <cfvo type="num" val="7"/>
      </iconSet>
    </cfRule>
  </conditionalFormatting>
  <conditionalFormatting sqref="E48:E49">
    <cfRule type="iconSet" priority="18">
      <iconSet>
        <cfvo type="percent" val="0"/>
        <cfvo type="num" val="3"/>
        <cfvo type="num" val="7"/>
      </iconSet>
    </cfRule>
  </conditionalFormatting>
  <conditionalFormatting sqref="E56:E57">
    <cfRule type="iconSet" priority="17">
      <iconSet>
        <cfvo type="percent" val="0"/>
        <cfvo type="num" val="3"/>
        <cfvo type="num" val="7"/>
      </iconSet>
    </cfRule>
  </conditionalFormatting>
  <conditionalFormatting sqref="E58">
    <cfRule type="iconSet" priority="16">
      <iconSet>
        <cfvo type="percent" val="0"/>
        <cfvo type="num" val="3"/>
        <cfvo type="num" val="7"/>
      </iconSet>
    </cfRule>
  </conditionalFormatting>
  <conditionalFormatting sqref="E61:E62">
    <cfRule type="iconSet" priority="15">
      <iconSet>
        <cfvo type="percent" val="0"/>
        <cfvo type="num" val="3"/>
        <cfvo type="num" val="7"/>
      </iconSet>
    </cfRule>
  </conditionalFormatting>
  <conditionalFormatting sqref="E13:E20">
    <cfRule type="cellIs" dxfId="31" priority="14" operator="equal">
      <formula>0</formula>
    </cfRule>
  </conditionalFormatting>
  <conditionalFormatting sqref="E44:E45 E48:E49 E52 E56:E58 E61:E62">
    <cfRule type="cellIs" dxfId="30" priority="13" operator="equal">
      <formula>0</formula>
    </cfRule>
  </conditionalFormatting>
  <conditionalFormatting sqref="E41">
    <cfRule type="iconSet" priority="12">
      <iconSet>
        <cfvo type="percent" val="0"/>
        <cfvo type="num" val="3"/>
        <cfvo type="num" val="7"/>
      </iconSet>
    </cfRule>
  </conditionalFormatting>
  <conditionalFormatting sqref="E41">
    <cfRule type="cellIs" dxfId="29" priority="11" operator="equal">
      <formula>0</formula>
    </cfRule>
  </conditionalFormatting>
  <conditionalFormatting sqref="E46">
    <cfRule type="iconSet" priority="10">
      <iconSet>
        <cfvo type="percent" val="0"/>
        <cfvo type="num" val="3"/>
        <cfvo type="num" val="7"/>
      </iconSet>
    </cfRule>
  </conditionalFormatting>
  <conditionalFormatting sqref="E46">
    <cfRule type="cellIs" dxfId="28" priority="9" operator="equal">
      <formula>0</formula>
    </cfRule>
  </conditionalFormatting>
  <conditionalFormatting sqref="E47">
    <cfRule type="iconSet" priority="8">
      <iconSet>
        <cfvo type="percent" val="0"/>
        <cfvo type="num" val="3"/>
        <cfvo type="num" val="7"/>
      </iconSet>
    </cfRule>
  </conditionalFormatting>
  <conditionalFormatting sqref="E47">
    <cfRule type="cellIs" dxfId="27" priority="7" operator="equal">
      <formula>0</formula>
    </cfRule>
  </conditionalFormatting>
  <conditionalFormatting sqref="E53">
    <cfRule type="iconSet" priority="6">
      <iconSet>
        <cfvo type="percent" val="0"/>
        <cfvo type="num" val="3"/>
        <cfvo type="num" val="7"/>
      </iconSet>
    </cfRule>
  </conditionalFormatting>
  <conditionalFormatting sqref="E53">
    <cfRule type="cellIs" dxfId="26" priority="5" operator="equal">
      <formula>0</formula>
    </cfRule>
  </conditionalFormatting>
  <conditionalFormatting sqref="E54">
    <cfRule type="iconSet" priority="4">
      <iconSet>
        <cfvo type="percent" val="0"/>
        <cfvo type="num" val="3"/>
        <cfvo type="num" val="7"/>
      </iconSet>
    </cfRule>
  </conditionalFormatting>
  <conditionalFormatting sqref="E54">
    <cfRule type="cellIs" dxfId="25" priority="3" operator="equal">
      <formula>0</formula>
    </cfRule>
  </conditionalFormatting>
  <conditionalFormatting sqref="E55">
    <cfRule type="iconSet" priority="2">
      <iconSet>
        <cfvo type="percent" val="0"/>
        <cfvo type="num" val="3"/>
        <cfvo type="num" val="7"/>
      </iconSet>
    </cfRule>
  </conditionalFormatting>
  <conditionalFormatting sqref="E55">
    <cfRule type="cellIs" dxfId="24" priority="1" operator="equal">
      <formula>0</formula>
    </cfRule>
  </conditionalFormatting>
  <dataValidations count="13">
    <dataValidation allowBlank="1" showInputMessage="1" showErrorMessage="1" prompt="Identify any major upgrades or new facilities essential to the proposal and estimated costs" sqref="B7"/>
    <dataValidation allowBlank="1" showInputMessage="1" showErrorMessage="1" prompt="Identify source of budget and confidence level in accuracy" sqref="B8"/>
    <dataValidation allowBlank="1" showInputMessage="1" showErrorMessage="1" prompt="This will  require evaluation of business model e.g. funding heavy or commercial revenue heavy" sqref="B9:B10"/>
    <dataValidation allowBlank="1" showInputMessage="1" showErrorMessage="1" prompt="This question should address all aspects of the pipeline: with 8+ indicating enough time in every area, 5-7 being a manageable issue in one area , 3-5 being several manageable issues and 1 or 2 being unmanageable issues." sqref="B13"/>
    <dataValidation allowBlank="1" showInputMessage="1" showErrorMessage="1" prompt="10 = 90-100% chance of winning or it is NZ owned/created_x000a_1 = 0-10% chance of winning" sqref="B14"/>
    <dataValidation allowBlank="1" showInputMessage="1" showErrorMessage="1" prompt="Consider the commercial vs funding revenue potential of the event.  High license fees add risk." sqref="B17"/>
    <dataValidation allowBlank="1" showInputMessage="1" showErrorMessage="1" prompt="Consider event variety, season, geography, calendar clutter, funding available." sqref="B19"/>
    <dataValidation allowBlank="1" showInputMessage="1" showErrorMessage="1" prompt="Consider requirement and likelihood of an underwriter." sqref="B20"/>
    <dataValidation allowBlank="1" showInputMessage="1" showErrorMessage="1" prompt="10 = Highest Return_x000a_1 = No Return" sqref="E39:E40"/>
    <dataValidation allowBlank="1" showInputMessage="1" showErrorMessage="1" promptTitle="Risk Rating" prompt="1 = highest risk level, 10 = no risk" sqref="E11:E12"/>
    <dataValidation allowBlank="1" showInputMessage="1" showErrorMessage="1" prompt="Include airfare contributions and other associated spend not in budgets, or large off shore flows." sqref="B34"/>
    <dataValidation allowBlank="1" showInputMessage="1" showErrorMessage="1" prompt="Rank as follows:_x000a_8-10: 15 or more_x000a_5-7: 10 -14_x000a_3-4: 6 - 9_x000a_1-2 5 or less" sqref="B41"/>
    <dataValidation allowBlank="1" showInputMessage="1" showErrorMessage="1" prompt="Include television, online, social media broadcast." sqref="B58:B59"/>
  </dataValidations>
  <hyperlinks>
    <hyperlink ref="E64" r:id="rId1" display="=@SUM((E41*D41)+(E44*D44)+(E45*D45)+(E46*D46)+(E47*D47)+(E48*D48)+(E49*D49)+(E52*D52)+(E53*D53)+(E54*D54)*(E55*D55)*(E56*D56)+(E57*D57)+(E58*D58)+(E61*D61)+(E62*D62))"/>
  </hyperlinks>
  <pageMargins left="0" right="0" top="0" bottom="0" header="0" footer="0"/>
  <pageSetup paperSize="8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 DO NOT TOUCH'!$A$1:$A$11</xm:f>
          </x14:formula1>
          <xm:sqref>E52:E59 E61:E62 E44:E50 E13:E20</xm:sqref>
        </x14:dataValidation>
        <x14:dataValidation type="list" allowBlank="1" showInputMessage="1" showErrorMessage="1" promptTitle="Ranking " prompt="Add ranking detail here e.g. 1:4 rates a 5">
          <x14:formula1>
            <xm:f>'List DO NOT TOUCH'!$A$1:$A$11</xm:f>
          </x14:formula1>
          <xm:sqref>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4"/>
  <sheetViews>
    <sheetView showGridLines="0" view="pageLayout" zoomScaleNormal="60" workbookViewId="0">
      <selection activeCell="C5" sqref="C5"/>
    </sheetView>
  </sheetViews>
  <sheetFormatPr defaultRowHeight="12.75" x14ac:dyDescent="0.25"/>
  <cols>
    <col min="1" max="1" width="0.7109375" style="33" customWidth="1"/>
    <col min="2" max="2" width="60.5703125" style="33" customWidth="1"/>
    <col min="3" max="3" width="52.28515625" style="34" customWidth="1"/>
    <col min="4" max="4" width="16.5703125" style="34" customWidth="1"/>
    <col min="5" max="5" width="13" style="33" customWidth="1"/>
    <col min="6" max="6" width="1.42578125" style="33" customWidth="1"/>
    <col min="7" max="16384" width="9.140625" style="33"/>
  </cols>
  <sheetData>
    <row r="1" spans="2:5" ht="2.25" customHeight="1" x14ac:dyDescent="0.25"/>
    <row r="2" spans="2:5" ht="15.75" x14ac:dyDescent="0.25">
      <c r="B2" s="101" t="s">
        <v>67</v>
      </c>
      <c r="C2" s="102"/>
      <c r="D2" s="102"/>
      <c r="E2" s="103"/>
    </row>
    <row r="3" spans="2:5" ht="3" customHeight="1" x14ac:dyDescent="0.25">
      <c r="B3" s="35"/>
      <c r="C3" s="36"/>
      <c r="D3" s="36"/>
      <c r="E3" s="35"/>
    </row>
    <row r="4" spans="2:5" x14ac:dyDescent="0.25">
      <c r="B4" s="35" t="s">
        <v>57</v>
      </c>
      <c r="C4" s="22" t="s">
        <v>7</v>
      </c>
      <c r="D4" s="36"/>
    </row>
    <row r="5" spans="2:5" x14ac:dyDescent="0.25">
      <c r="B5" s="35" t="s">
        <v>58</v>
      </c>
      <c r="C5" s="22"/>
      <c r="D5" s="36"/>
    </row>
    <row r="6" spans="2:5" x14ac:dyDescent="0.25">
      <c r="B6" s="35" t="s">
        <v>59</v>
      </c>
      <c r="C6" s="22"/>
      <c r="D6" s="36"/>
    </row>
    <row r="7" spans="2:5" x14ac:dyDescent="0.25">
      <c r="B7" s="35" t="s">
        <v>104</v>
      </c>
      <c r="C7" s="23"/>
      <c r="D7" s="36"/>
    </row>
    <row r="8" spans="2:5" x14ac:dyDescent="0.25">
      <c r="B8" s="35" t="s">
        <v>103</v>
      </c>
      <c r="C8" s="23"/>
      <c r="D8" s="36"/>
    </row>
    <row r="9" spans="2:5" x14ac:dyDescent="0.25">
      <c r="B9" s="35" t="s">
        <v>102</v>
      </c>
      <c r="C9" s="24"/>
      <c r="D9" s="36"/>
    </row>
    <row r="10" spans="2:5" ht="3" customHeight="1" x14ac:dyDescent="0.25">
      <c r="B10" s="35"/>
      <c r="C10" s="35"/>
      <c r="D10" s="36"/>
    </row>
    <row r="11" spans="2:5" x14ac:dyDescent="0.25">
      <c r="B11" s="97" t="s">
        <v>64</v>
      </c>
      <c r="C11" s="97"/>
      <c r="D11" s="37"/>
      <c r="E11" s="38" t="s">
        <v>79</v>
      </c>
    </row>
    <row r="12" spans="2:5" ht="3" customHeight="1" x14ac:dyDescent="0.25">
      <c r="B12" s="37"/>
      <c r="C12" s="37"/>
      <c r="D12" s="37"/>
      <c r="E12" s="39"/>
    </row>
    <row r="13" spans="2:5" ht="25.5" customHeight="1" x14ac:dyDescent="0.25">
      <c r="B13" s="81" t="s">
        <v>83</v>
      </c>
      <c r="C13" s="70" t="s">
        <v>124</v>
      </c>
      <c r="D13" s="41"/>
      <c r="E13" s="25"/>
    </row>
    <row r="14" spans="2:5" ht="25.5" customHeight="1" x14ac:dyDescent="0.25">
      <c r="B14" s="81" t="s">
        <v>84</v>
      </c>
      <c r="C14" s="77" t="s">
        <v>126</v>
      </c>
      <c r="D14" s="41"/>
      <c r="E14" s="25"/>
    </row>
    <row r="15" spans="2:5" ht="25.5" customHeight="1" x14ac:dyDescent="0.25">
      <c r="B15" s="81" t="s">
        <v>82</v>
      </c>
      <c r="C15" s="70" t="s">
        <v>124</v>
      </c>
      <c r="D15" s="41"/>
      <c r="E15" s="25"/>
    </row>
    <row r="16" spans="2:5" ht="25.5" customHeight="1" x14ac:dyDescent="0.25">
      <c r="B16" s="81" t="s">
        <v>68</v>
      </c>
      <c r="C16" s="77" t="s">
        <v>69</v>
      </c>
      <c r="D16" s="42"/>
      <c r="E16" s="25"/>
    </row>
    <row r="17" spans="2:5" ht="25.5" customHeight="1" x14ac:dyDescent="0.25">
      <c r="B17" s="81" t="s">
        <v>71</v>
      </c>
      <c r="C17" s="70" t="s">
        <v>124</v>
      </c>
      <c r="D17" s="41"/>
      <c r="E17" s="25"/>
    </row>
    <row r="18" spans="2:5" ht="25.5" customHeight="1" x14ac:dyDescent="0.25">
      <c r="B18" s="81" t="s">
        <v>85</v>
      </c>
      <c r="C18" s="70" t="s">
        <v>124</v>
      </c>
      <c r="D18" s="41"/>
      <c r="E18" s="25"/>
    </row>
    <row r="19" spans="2:5" ht="25.5" customHeight="1" x14ac:dyDescent="0.25">
      <c r="B19" s="81" t="s">
        <v>70</v>
      </c>
      <c r="C19" s="70" t="s">
        <v>124</v>
      </c>
      <c r="D19" s="41"/>
      <c r="E19" s="25"/>
    </row>
    <row r="20" spans="2:5" ht="25.5" customHeight="1" thickBot="1" x14ac:dyDescent="0.3">
      <c r="B20" s="81" t="s">
        <v>72</v>
      </c>
      <c r="C20" s="78" t="s">
        <v>124</v>
      </c>
      <c r="D20" s="41"/>
      <c r="E20" s="26"/>
    </row>
    <row r="21" spans="2:5" ht="25.5" customHeight="1" thickBot="1" x14ac:dyDescent="0.3">
      <c r="B21" s="17" t="s">
        <v>60</v>
      </c>
      <c r="C21" s="79" t="s">
        <v>127</v>
      </c>
      <c r="D21" s="43"/>
      <c r="E21" s="44" t="str">
        <f>IF(SUM(E13:E20)=0,"",IF(OR(E13&lt;3,E14&lt;3,E15&lt;3,E16&lt;3,E17&lt;3,E18&lt;3,E19&lt;3,E20&lt;3),"Not Viable",AVERAGE(E13:E20)))</f>
        <v/>
      </c>
    </row>
    <row r="22" spans="2:5" x14ac:dyDescent="0.25">
      <c r="B22" s="35"/>
      <c r="C22" s="43"/>
      <c r="D22" s="43"/>
      <c r="E22" s="37"/>
    </row>
    <row r="23" spans="2:5" x14ac:dyDescent="0.25">
      <c r="B23" s="98" t="s">
        <v>131</v>
      </c>
      <c r="C23" s="99"/>
      <c r="D23" s="99"/>
      <c r="E23" s="100"/>
    </row>
    <row r="24" spans="2:5" x14ac:dyDescent="0.25">
      <c r="B24" s="45"/>
      <c r="C24" s="45"/>
      <c r="D24" s="45"/>
      <c r="E24" s="45"/>
    </row>
    <row r="25" spans="2:5" x14ac:dyDescent="0.25">
      <c r="B25" s="17" t="s">
        <v>63</v>
      </c>
      <c r="C25" s="45"/>
      <c r="D25" s="36"/>
      <c r="E25" s="46"/>
    </row>
    <row r="26" spans="2:5" s="47" customFormat="1" x14ac:dyDescent="0.25">
      <c r="B26" s="14" t="s">
        <v>5</v>
      </c>
      <c r="C26" s="70" t="s">
        <v>124</v>
      </c>
      <c r="D26" s="41"/>
      <c r="E26" s="28"/>
    </row>
    <row r="27" spans="2:5" s="47" customFormat="1" x14ac:dyDescent="0.25">
      <c r="B27" s="14" t="s">
        <v>73</v>
      </c>
      <c r="C27" s="70" t="s">
        <v>124</v>
      </c>
      <c r="D27" s="41"/>
      <c r="E27" s="28"/>
    </row>
    <row r="28" spans="2:5" s="47" customFormat="1" x14ac:dyDescent="0.25">
      <c r="B28" s="14" t="s">
        <v>74</v>
      </c>
      <c r="C28" s="70" t="s">
        <v>124</v>
      </c>
      <c r="D28" s="41"/>
      <c r="E28" s="29"/>
    </row>
    <row r="29" spans="2:5" s="47" customFormat="1" x14ac:dyDescent="0.25">
      <c r="B29" s="14" t="s">
        <v>75</v>
      </c>
      <c r="C29" s="70" t="s">
        <v>69</v>
      </c>
      <c r="D29" s="41"/>
      <c r="E29" s="28"/>
    </row>
    <row r="30" spans="2:5" s="47" customFormat="1" x14ac:dyDescent="0.25">
      <c r="B30" s="14" t="s">
        <v>73</v>
      </c>
      <c r="C30" s="70" t="s">
        <v>124</v>
      </c>
      <c r="D30" s="41"/>
      <c r="E30" s="28"/>
    </row>
    <row r="31" spans="2:5" s="47" customFormat="1" ht="13.5" thickBot="1" x14ac:dyDescent="0.3">
      <c r="B31" s="14" t="s">
        <v>74</v>
      </c>
      <c r="C31" s="70" t="s">
        <v>124</v>
      </c>
      <c r="D31" s="41"/>
      <c r="E31" s="30"/>
    </row>
    <row r="32" spans="2:5" s="47" customFormat="1" ht="13.5" thickBot="1" x14ac:dyDescent="0.3">
      <c r="B32" s="48" t="s">
        <v>1</v>
      </c>
      <c r="C32" s="76"/>
      <c r="D32" s="49"/>
      <c r="E32" s="32">
        <f>(E26*E27*E28)+(E29*E30*E31)</f>
        <v>0</v>
      </c>
    </row>
    <row r="33" spans="2:6" s="47" customFormat="1" ht="3" customHeight="1" x14ac:dyDescent="0.25">
      <c r="B33" s="48"/>
      <c r="C33" s="76"/>
      <c r="D33" s="49"/>
      <c r="E33" s="50"/>
    </row>
    <row r="34" spans="2:6" s="47" customFormat="1" ht="13.5" thickBot="1" x14ac:dyDescent="0.3">
      <c r="B34" s="14" t="s">
        <v>89</v>
      </c>
      <c r="C34" s="70" t="s">
        <v>124</v>
      </c>
      <c r="D34" s="49"/>
      <c r="E34" s="50"/>
      <c r="F34" s="47" t="s">
        <v>86</v>
      </c>
    </row>
    <row r="35" spans="2:6" s="47" customFormat="1" ht="13.5" thickBot="1" x14ac:dyDescent="0.3">
      <c r="B35" s="51" t="s">
        <v>87</v>
      </c>
      <c r="C35" s="46"/>
      <c r="D35" s="49"/>
      <c r="E35" s="31">
        <f>+E34+E32</f>
        <v>0</v>
      </c>
    </row>
    <row r="36" spans="2:6" s="47" customFormat="1" x14ac:dyDescent="0.25">
      <c r="C36" s="46"/>
      <c r="D36" s="49"/>
      <c r="E36" s="27"/>
    </row>
    <row r="37" spans="2:6" s="47" customFormat="1" x14ac:dyDescent="0.25">
      <c r="B37" s="98" t="s">
        <v>132</v>
      </c>
      <c r="C37" s="99"/>
      <c r="D37" s="99"/>
      <c r="E37" s="100"/>
    </row>
    <row r="38" spans="2:6" s="47" customFormat="1" ht="3" customHeight="1" x14ac:dyDescent="0.25">
      <c r="B38" s="45"/>
      <c r="C38" s="45"/>
      <c r="D38" s="45"/>
      <c r="E38" s="45"/>
    </row>
    <row r="39" spans="2:6" s="47" customFormat="1" x14ac:dyDescent="0.25">
      <c r="C39" s="46"/>
      <c r="D39" s="45" t="s">
        <v>80</v>
      </c>
      <c r="E39" s="37" t="s">
        <v>79</v>
      </c>
    </row>
    <row r="40" spans="2:6" s="47" customFormat="1" ht="3" customHeight="1" x14ac:dyDescent="0.25">
      <c r="C40" s="46"/>
      <c r="D40" s="45"/>
      <c r="E40" s="37"/>
    </row>
    <row r="41" spans="2:6" s="47" customFormat="1" ht="25.5" customHeight="1" x14ac:dyDescent="0.25">
      <c r="B41" s="14" t="s">
        <v>88</v>
      </c>
      <c r="C41" s="66" t="str">
        <f>IFERROR(+E35/C9,"")</f>
        <v/>
      </c>
      <c r="D41" s="52">
        <f>+Summary!D8</f>
        <v>0.25</v>
      </c>
      <c r="E41" s="68" t="str">
        <f>IF(C9="","",IF(OR(C41&lt;1,C41=1),2,IF(C41=2,4,IF(C41=3,6,IF(C41=4,8,IF(OR(C41=5,C41&gt;5),10,""))))))</f>
        <v/>
      </c>
    </row>
    <row r="42" spans="2:6" s="47" customFormat="1" x14ac:dyDescent="0.25">
      <c r="B42" s="17" t="s">
        <v>90</v>
      </c>
      <c r="C42" s="53"/>
      <c r="D42" s="52"/>
      <c r="E42" s="54"/>
    </row>
    <row r="43" spans="2:6" x14ac:dyDescent="0.25">
      <c r="B43" s="33" t="s">
        <v>110</v>
      </c>
      <c r="C43" s="45"/>
      <c r="D43" s="45"/>
      <c r="E43" s="55"/>
    </row>
    <row r="44" spans="2:6" s="47" customFormat="1" ht="25.5" customHeight="1" x14ac:dyDescent="0.25">
      <c r="B44" s="14" t="s">
        <v>111</v>
      </c>
      <c r="C44" s="70" t="s">
        <v>124</v>
      </c>
      <c r="D44" s="52">
        <f>+Summary!D12</f>
        <v>0.05</v>
      </c>
      <c r="E44" s="25"/>
    </row>
    <row r="45" spans="2:6" s="47" customFormat="1" ht="25.5" customHeight="1" x14ac:dyDescent="0.25">
      <c r="B45" s="14" t="s">
        <v>112</v>
      </c>
      <c r="C45" s="71" t="s">
        <v>124</v>
      </c>
      <c r="D45" s="52">
        <f>+Summary!D14</f>
        <v>0.05</v>
      </c>
      <c r="E45" s="25"/>
    </row>
    <row r="46" spans="2:6" s="47" customFormat="1" ht="25.5" customHeight="1" x14ac:dyDescent="0.25">
      <c r="B46" s="14" t="s">
        <v>113</v>
      </c>
      <c r="C46" s="70" t="s">
        <v>124</v>
      </c>
      <c r="D46" s="52">
        <f>+Summary!D16</f>
        <v>0.05</v>
      </c>
      <c r="E46" s="25"/>
    </row>
    <row r="47" spans="2:6" ht="25.5" customHeight="1" x14ac:dyDescent="0.25">
      <c r="B47" s="81" t="s">
        <v>114</v>
      </c>
      <c r="C47" s="70" t="s">
        <v>124</v>
      </c>
      <c r="D47" s="52">
        <f>+Summary!D18</f>
        <v>0.05</v>
      </c>
      <c r="E47" s="25"/>
    </row>
    <row r="48" spans="2:6" ht="25.5" customHeight="1" x14ac:dyDescent="0.25">
      <c r="B48" s="14" t="s">
        <v>115</v>
      </c>
      <c r="C48" s="70" t="s">
        <v>124</v>
      </c>
      <c r="D48" s="52">
        <f>+Summary!D20</f>
        <v>0.05</v>
      </c>
      <c r="E48" s="25"/>
    </row>
    <row r="49" spans="2:5" ht="25.5" customHeight="1" x14ac:dyDescent="0.25">
      <c r="B49" s="14" t="s">
        <v>116</v>
      </c>
      <c r="C49" s="70" t="s">
        <v>124</v>
      </c>
      <c r="D49" s="52">
        <f>+Summary!D22</f>
        <v>0.05</v>
      </c>
      <c r="E49" s="25"/>
    </row>
    <row r="50" spans="2:5" ht="3" customHeight="1" x14ac:dyDescent="0.25">
      <c r="B50" s="14"/>
      <c r="C50" s="45"/>
      <c r="D50" s="52"/>
    </row>
    <row r="51" spans="2:5" x14ac:dyDescent="0.25">
      <c r="B51" s="17" t="s">
        <v>117</v>
      </c>
      <c r="C51" s="45"/>
      <c r="D51" s="52"/>
    </row>
    <row r="52" spans="2:5" ht="25.5" customHeight="1" x14ac:dyDescent="0.25">
      <c r="B52" s="14" t="s">
        <v>76</v>
      </c>
      <c r="C52" s="70" t="s">
        <v>124</v>
      </c>
      <c r="D52" s="52">
        <f>+Summary!D26</f>
        <v>0.05</v>
      </c>
      <c r="E52" s="25"/>
    </row>
    <row r="53" spans="2:5" ht="25.5" customHeight="1" x14ac:dyDescent="0.25">
      <c r="B53" s="14" t="s">
        <v>128</v>
      </c>
      <c r="C53" s="70" t="s">
        <v>124</v>
      </c>
      <c r="D53" s="52">
        <f>+Summary!D28</f>
        <v>0.05</v>
      </c>
      <c r="E53" s="25"/>
    </row>
    <row r="54" spans="2:5" ht="25.5" customHeight="1" x14ac:dyDescent="0.25">
      <c r="B54" s="81" t="s">
        <v>122</v>
      </c>
      <c r="C54" s="70" t="s">
        <v>124</v>
      </c>
      <c r="D54" s="52">
        <f>+Summary!D30</f>
        <v>0.05</v>
      </c>
      <c r="E54" s="25"/>
    </row>
    <row r="55" spans="2:5" ht="25.5" customHeight="1" x14ac:dyDescent="0.25">
      <c r="B55" s="81" t="s">
        <v>129</v>
      </c>
      <c r="C55" s="70" t="s">
        <v>124</v>
      </c>
      <c r="D55" s="52">
        <f>+Summary!D32</f>
        <v>0.05</v>
      </c>
      <c r="E55" s="25"/>
    </row>
    <row r="56" spans="2:5" ht="25.5" customHeight="1" x14ac:dyDescent="0.25">
      <c r="B56" s="14" t="s">
        <v>77</v>
      </c>
      <c r="C56" s="70" t="s">
        <v>124</v>
      </c>
      <c r="D56" s="52">
        <f>+Summary!D34</f>
        <v>0.05</v>
      </c>
      <c r="E56" s="25"/>
    </row>
    <row r="57" spans="2:5" ht="25.5" customHeight="1" x14ac:dyDescent="0.25">
      <c r="B57" s="14" t="s">
        <v>130</v>
      </c>
      <c r="C57" s="70" t="s">
        <v>124</v>
      </c>
      <c r="D57" s="52">
        <f>+Summary!D36</f>
        <v>0.05</v>
      </c>
      <c r="E57" s="25"/>
    </row>
    <row r="58" spans="2:5" ht="25.5" customHeight="1" x14ac:dyDescent="0.25">
      <c r="B58" s="14" t="s">
        <v>119</v>
      </c>
      <c r="C58" s="70" t="s">
        <v>124</v>
      </c>
      <c r="D58" s="52">
        <f>+Summary!D38</f>
        <v>0.05</v>
      </c>
      <c r="E58" s="25"/>
    </row>
    <row r="59" spans="2:5" ht="3" customHeight="1" x14ac:dyDescent="0.25">
      <c r="B59" s="14"/>
      <c r="C59" s="45"/>
      <c r="D59" s="52"/>
    </row>
    <row r="60" spans="2:5" x14ac:dyDescent="0.25">
      <c r="B60" s="17" t="s">
        <v>78</v>
      </c>
      <c r="C60" s="45"/>
      <c r="D60" s="52"/>
    </row>
    <row r="61" spans="2:5" ht="25.5" customHeight="1" x14ac:dyDescent="0.25">
      <c r="B61" s="14" t="s">
        <v>91</v>
      </c>
      <c r="C61" s="70" t="s">
        <v>124</v>
      </c>
      <c r="D61" s="52">
        <f>+Summary!D42</f>
        <v>0.05</v>
      </c>
      <c r="E61" s="25"/>
    </row>
    <row r="62" spans="2:5" ht="25.5" customHeight="1" x14ac:dyDescent="0.25">
      <c r="B62" s="14" t="s">
        <v>92</v>
      </c>
      <c r="C62" s="70" t="s">
        <v>124</v>
      </c>
      <c r="D62" s="52">
        <f>+Summary!D44</f>
        <v>0.05</v>
      </c>
      <c r="E62" s="25"/>
    </row>
    <row r="63" spans="2:5" ht="13.5" thickBot="1" x14ac:dyDescent="0.3">
      <c r="B63" s="17"/>
      <c r="C63" s="72"/>
      <c r="D63" s="36"/>
      <c r="E63" s="35"/>
    </row>
    <row r="64" spans="2:5" ht="25.5" customHeight="1" thickBot="1" x14ac:dyDescent="0.3">
      <c r="B64" s="15" t="s">
        <v>81</v>
      </c>
      <c r="C64" s="73" t="s">
        <v>125</v>
      </c>
      <c r="D64" s="56"/>
      <c r="E64" s="80" t="e">
        <f>SUM((E41*D41)+(E44*D44)+(E45*D45)+(E46*D46)+(E47*D47)+(E48*D48)+(E49*D49)+(E52*D52)+(E53*D53)+(E54*D54)*(E55*D55)*(E56*D56)+(E57*D57)+(E58*D58)+(E61*D61)+(E62*D62))</f>
        <v>#VALUE!</v>
      </c>
    </row>
    <row r="65" spans="2:5" x14ac:dyDescent="0.25">
      <c r="B65" s="17"/>
      <c r="C65" s="74"/>
      <c r="D65" s="56"/>
      <c r="E65" s="57"/>
    </row>
    <row r="66" spans="2:5" x14ac:dyDescent="0.25">
      <c r="B66" s="81" t="s">
        <v>66</v>
      </c>
      <c r="C66" s="75"/>
      <c r="D66" s="36"/>
    </row>
    <row r="67" spans="2:5" x14ac:dyDescent="0.25">
      <c r="B67" s="81" t="s">
        <v>61</v>
      </c>
      <c r="C67" s="75"/>
      <c r="D67" s="36"/>
    </row>
    <row r="68" spans="2:5" ht="13.5" thickBot="1" x14ac:dyDescent="0.3"/>
    <row r="69" spans="2:5" s="58" customFormat="1" ht="16.5" customHeight="1" x14ac:dyDescent="0.25">
      <c r="B69" s="104" t="s">
        <v>65</v>
      </c>
      <c r="C69" s="105"/>
      <c r="D69" s="105"/>
      <c r="E69" s="106"/>
    </row>
    <row r="70" spans="2:5" ht="15" customHeight="1" x14ac:dyDescent="0.25">
      <c r="B70" s="88"/>
      <c r="C70" s="89"/>
      <c r="D70" s="89"/>
      <c r="E70" s="90"/>
    </row>
    <row r="71" spans="2:5" ht="15" customHeight="1" x14ac:dyDescent="0.25">
      <c r="B71" s="91"/>
      <c r="C71" s="92"/>
      <c r="D71" s="92"/>
      <c r="E71" s="93"/>
    </row>
    <row r="72" spans="2:5" ht="15" customHeight="1" x14ac:dyDescent="0.25">
      <c r="B72" s="91"/>
      <c r="C72" s="92"/>
      <c r="D72" s="92"/>
      <c r="E72" s="93"/>
    </row>
    <row r="73" spans="2:5" ht="15" customHeight="1" x14ac:dyDescent="0.25">
      <c r="B73" s="94"/>
      <c r="C73" s="95"/>
      <c r="D73" s="95"/>
      <c r="E73" s="96"/>
    </row>
    <row r="74" spans="2:5" ht="5.25" customHeight="1" x14ac:dyDescent="0.25"/>
  </sheetData>
  <sheetProtection selectLockedCells="1"/>
  <dataConsolidate/>
  <mergeCells count="6">
    <mergeCell ref="B2:E2"/>
    <mergeCell ref="B11:C11"/>
    <mergeCell ref="B23:E23"/>
    <mergeCell ref="B37:E37"/>
    <mergeCell ref="B69:E69"/>
    <mergeCell ref="B70:E73"/>
  </mergeCells>
  <conditionalFormatting sqref="E21:E22">
    <cfRule type="containsText" dxfId="23" priority="25" operator="containsText" text="High">
      <formula>NOT(ISERROR(SEARCH("High",E21)))</formula>
    </cfRule>
    <cfRule type="containsText" dxfId="22" priority="26" operator="containsText" text="Medium">
      <formula>NOT(ISERROR(SEARCH("Medium",E21)))</formula>
    </cfRule>
    <cfRule type="containsText" dxfId="21" priority="27" operator="containsText" text="Low">
      <formula>NOT(ISERROR(SEARCH("Low",E21)))</formula>
    </cfRule>
    <cfRule type="cellIs" dxfId="20" priority="28" operator="equal">
      <formula>"None"</formula>
    </cfRule>
  </conditionalFormatting>
  <conditionalFormatting sqref="D66">
    <cfRule type="colorScale" priority="24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E13">
    <cfRule type="iconSet" priority="23">
      <iconSet>
        <cfvo type="percent" val="0"/>
        <cfvo type="num" val="3"/>
        <cfvo type="num" val="7"/>
      </iconSet>
    </cfRule>
  </conditionalFormatting>
  <conditionalFormatting sqref="E21">
    <cfRule type="iconSet" priority="22">
      <iconSet>
        <cfvo type="percent" val="0"/>
        <cfvo type="num" val="3"/>
        <cfvo type="num" val="7"/>
      </iconSet>
    </cfRule>
  </conditionalFormatting>
  <conditionalFormatting sqref="E52">
    <cfRule type="iconSet" priority="21">
      <iconSet>
        <cfvo type="percent" val="0"/>
        <cfvo type="num" val="3"/>
        <cfvo type="num" val="7"/>
      </iconSet>
    </cfRule>
  </conditionalFormatting>
  <conditionalFormatting sqref="E13:E20">
    <cfRule type="iconSet" priority="20">
      <iconSet>
        <cfvo type="percent" val="0"/>
        <cfvo type="num" val="3"/>
        <cfvo type="num" val="7"/>
      </iconSet>
    </cfRule>
  </conditionalFormatting>
  <conditionalFormatting sqref="E44:E45">
    <cfRule type="iconSet" priority="19">
      <iconSet>
        <cfvo type="percent" val="0"/>
        <cfvo type="num" val="3"/>
        <cfvo type="num" val="7"/>
      </iconSet>
    </cfRule>
  </conditionalFormatting>
  <conditionalFormatting sqref="E48:E49">
    <cfRule type="iconSet" priority="18">
      <iconSet>
        <cfvo type="percent" val="0"/>
        <cfvo type="num" val="3"/>
        <cfvo type="num" val="7"/>
      </iconSet>
    </cfRule>
  </conditionalFormatting>
  <conditionalFormatting sqref="E56:E57">
    <cfRule type="iconSet" priority="17">
      <iconSet>
        <cfvo type="percent" val="0"/>
        <cfvo type="num" val="3"/>
        <cfvo type="num" val="7"/>
      </iconSet>
    </cfRule>
  </conditionalFormatting>
  <conditionalFormatting sqref="E58">
    <cfRule type="iconSet" priority="16">
      <iconSet>
        <cfvo type="percent" val="0"/>
        <cfvo type="num" val="3"/>
        <cfvo type="num" val="7"/>
      </iconSet>
    </cfRule>
  </conditionalFormatting>
  <conditionalFormatting sqref="E61:E62">
    <cfRule type="iconSet" priority="15">
      <iconSet>
        <cfvo type="percent" val="0"/>
        <cfvo type="num" val="3"/>
        <cfvo type="num" val="7"/>
      </iconSet>
    </cfRule>
  </conditionalFormatting>
  <conditionalFormatting sqref="E13:E20">
    <cfRule type="cellIs" dxfId="19" priority="14" operator="equal">
      <formula>0</formula>
    </cfRule>
  </conditionalFormatting>
  <conditionalFormatting sqref="E44:E45 E48:E49 E52 E56:E58 E61:E62">
    <cfRule type="cellIs" dxfId="18" priority="13" operator="equal">
      <formula>0</formula>
    </cfRule>
  </conditionalFormatting>
  <conditionalFormatting sqref="E41">
    <cfRule type="iconSet" priority="12">
      <iconSet>
        <cfvo type="percent" val="0"/>
        <cfvo type="num" val="3"/>
        <cfvo type="num" val="7"/>
      </iconSet>
    </cfRule>
  </conditionalFormatting>
  <conditionalFormatting sqref="E41">
    <cfRule type="cellIs" dxfId="17" priority="11" operator="equal">
      <formula>0</formula>
    </cfRule>
  </conditionalFormatting>
  <conditionalFormatting sqref="E46">
    <cfRule type="iconSet" priority="10">
      <iconSet>
        <cfvo type="percent" val="0"/>
        <cfvo type="num" val="3"/>
        <cfvo type="num" val="7"/>
      </iconSet>
    </cfRule>
  </conditionalFormatting>
  <conditionalFormatting sqref="E46">
    <cfRule type="cellIs" dxfId="16" priority="9" operator="equal">
      <formula>0</formula>
    </cfRule>
  </conditionalFormatting>
  <conditionalFormatting sqref="E47">
    <cfRule type="iconSet" priority="8">
      <iconSet>
        <cfvo type="percent" val="0"/>
        <cfvo type="num" val="3"/>
        <cfvo type="num" val="7"/>
      </iconSet>
    </cfRule>
  </conditionalFormatting>
  <conditionalFormatting sqref="E47">
    <cfRule type="cellIs" dxfId="15" priority="7" operator="equal">
      <formula>0</formula>
    </cfRule>
  </conditionalFormatting>
  <conditionalFormatting sqref="E53">
    <cfRule type="iconSet" priority="6">
      <iconSet>
        <cfvo type="percent" val="0"/>
        <cfvo type="num" val="3"/>
        <cfvo type="num" val="7"/>
      </iconSet>
    </cfRule>
  </conditionalFormatting>
  <conditionalFormatting sqref="E53">
    <cfRule type="cellIs" dxfId="14" priority="5" operator="equal">
      <formula>0</formula>
    </cfRule>
  </conditionalFormatting>
  <conditionalFormatting sqref="E54">
    <cfRule type="iconSet" priority="4">
      <iconSet>
        <cfvo type="percent" val="0"/>
        <cfvo type="num" val="3"/>
        <cfvo type="num" val="7"/>
      </iconSet>
    </cfRule>
  </conditionalFormatting>
  <conditionalFormatting sqref="E54">
    <cfRule type="cellIs" dxfId="13" priority="3" operator="equal">
      <formula>0</formula>
    </cfRule>
  </conditionalFormatting>
  <conditionalFormatting sqref="E55">
    <cfRule type="iconSet" priority="2">
      <iconSet>
        <cfvo type="percent" val="0"/>
        <cfvo type="num" val="3"/>
        <cfvo type="num" val="7"/>
      </iconSet>
    </cfRule>
  </conditionalFormatting>
  <conditionalFormatting sqref="E55">
    <cfRule type="cellIs" dxfId="12" priority="1" operator="equal">
      <formula>0</formula>
    </cfRule>
  </conditionalFormatting>
  <dataValidations count="13">
    <dataValidation allowBlank="1" showInputMessage="1" showErrorMessage="1" prompt="Identify any major upgrades or new facilities essential to the proposal and estimated costs" sqref="B7"/>
    <dataValidation allowBlank="1" showInputMessage="1" showErrorMessage="1" prompt="Identify source of budget and confidence level in accuracy" sqref="B8"/>
    <dataValidation allowBlank="1" showInputMessage="1" showErrorMessage="1" prompt="This will  require evaluation of business model e.g. funding heavy or commercial revenue heavy" sqref="B9:B10"/>
    <dataValidation allowBlank="1" showInputMessage="1" showErrorMessage="1" prompt="This question should address all aspects of the pipeline: with 8+ indicating enough time in every area, 5-7 being a manageable issue in one area , 3-5 being several manageable issues and 1 or 2 being unmanageable issues." sqref="B13"/>
    <dataValidation allowBlank="1" showInputMessage="1" showErrorMessage="1" prompt="10 = 90-100% chance of winning or it is NZ owned/created_x000a_1 = 0-10% chance of winning" sqref="B14"/>
    <dataValidation allowBlank="1" showInputMessage="1" showErrorMessage="1" prompt="Consider the commercial vs funding revenue potential of the event.  High license fees add risk." sqref="B17"/>
    <dataValidation allowBlank="1" showInputMessage="1" showErrorMessage="1" prompt="Consider event variety, season, geography, calendar clutter, funding available." sqref="B19"/>
    <dataValidation allowBlank="1" showInputMessage="1" showErrorMessage="1" prompt="Consider requirement and likelihood of an underwriter." sqref="B20"/>
    <dataValidation allowBlank="1" showInputMessage="1" showErrorMessage="1" prompt="10 = Highest Return_x000a_1 = No Return" sqref="E39:E40"/>
    <dataValidation allowBlank="1" showInputMessage="1" showErrorMessage="1" promptTitle="Risk Rating" prompt="1 = highest risk level, 10 = no risk" sqref="E11:E12"/>
    <dataValidation allowBlank="1" showInputMessage="1" showErrorMessage="1" prompt="Include airfare contributions and other associated spend not in budgets, or large off shore flows." sqref="B34"/>
    <dataValidation allowBlank="1" showInputMessage="1" showErrorMessage="1" prompt="Rank as follows:_x000a_8-10: 15 or more_x000a_5-7: 10 -14_x000a_3-4: 6 - 9_x000a_1-2 5 or less" sqref="B41"/>
    <dataValidation allowBlank="1" showInputMessage="1" showErrorMessage="1" prompt="Include television, online, social media broadcast." sqref="B58:B59"/>
  </dataValidations>
  <hyperlinks>
    <hyperlink ref="E64" r:id="rId1" display="=@SUM((E41*D41)+(E44*D44)+(E45*D45)+(E46*D46)+(E47*D47)+(E48*D48)+(E49*D49)+(E52*D52)+(E53*D53)+(E54*D54)*(E55*D55)*(E56*D56)+(E57*D57)+(E58*D58)+(E61*D61)+(E62*D62))"/>
  </hyperlinks>
  <pageMargins left="0" right="0" top="0" bottom="0" header="0" footer="0"/>
  <pageSetup paperSize="8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 DO NOT TOUCH'!$A$1:$A$11</xm:f>
          </x14:formula1>
          <xm:sqref>E52:E59 E61:E62 E44:E50 E13:E20</xm:sqref>
        </x14:dataValidation>
        <x14:dataValidation type="list" allowBlank="1" showInputMessage="1" showErrorMessage="1" promptTitle="Ranking " prompt="Add ranking detail here e.g. 1:4 rates a 5">
          <x14:formula1>
            <xm:f>'List DO NOT TOUCH'!$A$1:$A$11</xm:f>
          </x14:formula1>
          <xm:sqref>E42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4"/>
  <sheetViews>
    <sheetView showGridLines="0" view="pageLayout" zoomScaleNormal="60" workbookViewId="0">
      <selection activeCell="C5" sqref="C5"/>
    </sheetView>
  </sheetViews>
  <sheetFormatPr defaultRowHeight="12.75" x14ac:dyDescent="0.25"/>
  <cols>
    <col min="1" max="1" width="0.7109375" style="33" customWidth="1"/>
    <col min="2" max="2" width="60.5703125" style="33" customWidth="1"/>
    <col min="3" max="3" width="52.28515625" style="34" customWidth="1"/>
    <col min="4" max="4" width="16.5703125" style="34" customWidth="1"/>
    <col min="5" max="5" width="13" style="33" customWidth="1"/>
    <col min="6" max="6" width="1.42578125" style="33" customWidth="1"/>
    <col min="7" max="16384" width="9.140625" style="33"/>
  </cols>
  <sheetData>
    <row r="1" spans="2:5" ht="2.25" customHeight="1" x14ac:dyDescent="0.25"/>
    <row r="2" spans="2:5" ht="15.75" x14ac:dyDescent="0.25">
      <c r="B2" s="101" t="s">
        <v>67</v>
      </c>
      <c r="C2" s="102"/>
      <c r="D2" s="102"/>
      <c r="E2" s="103"/>
    </row>
    <row r="3" spans="2:5" ht="3" customHeight="1" x14ac:dyDescent="0.25">
      <c r="B3" s="35"/>
      <c r="C3" s="36"/>
      <c r="D3" s="36"/>
      <c r="E3" s="35"/>
    </row>
    <row r="4" spans="2:5" x14ac:dyDescent="0.25">
      <c r="B4" s="35" t="s">
        <v>57</v>
      </c>
      <c r="C4" s="22" t="s">
        <v>11</v>
      </c>
      <c r="D4" s="36"/>
    </row>
    <row r="5" spans="2:5" x14ac:dyDescent="0.25">
      <c r="B5" s="35" t="s">
        <v>58</v>
      </c>
      <c r="C5" s="22"/>
      <c r="D5" s="36"/>
    </row>
    <row r="6" spans="2:5" x14ac:dyDescent="0.25">
      <c r="B6" s="35" t="s">
        <v>59</v>
      </c>
      <c r="C6" s="22"/>
      <c r="D6" s="36"/>
    </row>
    <row r="7" spans="2:5" x14ac:dyDescent="0.25">
      <c r="B7" s="35" t="s">
        <v>104</v>
      </c>
      <c r="C7" s="23"/>
      <c r="D7" s="36"/>
    </row>
    <row r="8" spans="2:5" x14ac:dyDescent="0.25">
      <c r="B8" s="35" t="s">
        <v>103</v>
      </c>
      <c r="C8" s="23"/>
      <c r="D8" s="36"/>
    </row>
    <row r="9" spans="2:5" x14ac:dyDescent="0.25">
      <c r="B9" s="35" t="s">
        <v>102</v>
      </c>
      <c r="C9" s="24"/>
      <c r="D9" s="36"/>
    </row>
    <row r="10" spans="2:5" ht="3" customHeight="1" x14ac:dyDescent="0.25">
      <c r="B10" s="35"/>
      <c r="C10" s="35"/>
      <c r="D10" s="36"/>
    </row>
    <row r="11" spans="2:5" x14ac:dyDescent="0.25">
      <c r="B11" s="97" t="s">
        <v>64</v>
      </c>
      <c r="C11" s="97"/>
      <c r="D11" s="37"/>
      <c r="E11" s="38" t="s">
        <v>79</v>
      </c>
    </row>
    <row r="12" spans="2:5" ht="3" customHeight="1" x14ac:dyDescent="0.25">
      <c r="B12" s="37"/>
      <c r="C12" s="37"/>
      <c r="D12" s="37"/>
      <c r="E12" s="39"/>
    </row>
    <row r="13" spans="2:5" ht="25.5" customHeight="1" x14ac:dyDescent="0.25">
      <c r="B13" s="81" t="s">
        <v>83</v>
      </c>
      <c r="C13" s="70" t="s">
        <v>124</v>
      </c>
      <c r="D13" s="41"/>
      <c r="E13" s="25"/>
    </row>
    <row r="14" spans="2:5" ht="25.5" customHeight="1" x14ac:dyDescent="0.25">
      <c r="B14" s="81" t="s">
        <v>84</v>
      </c>
      <c r="C14" s="77" t="s">
        <v>126</v>
      </c>
      <c r="D14" s="41"/>
      <c r="E14" s="25"/>
    </row>
    <row r="15" spans="2:5" ht="25.5" customHeight="1" x14ac:dyDescent="0.25">
      <c r="B15" s="81" t="s">
        <v>82</v>
      </c>
      <c r="C15" s="70" t="s">
        <v>124</v>
      </c>
      <c r="D15" s="41"/>
      <c r="E15" s="25"/>
    </row>
    <row r="16" spans="2:5" ht="25.5" customHeight="1" x14ac:dyDescent="0.25">
      <c r="B16" s="81" t="s">
        <v>68</v>
      </c>
      <c r="C16" s="77" t="s">
        <v>69</v>
      </c>
      <c r="D16" s="42"/>
      <c r="E16" s="25"/>
    </row>
    <row r="17" spans="2:5" ht="25.5" customHeight="1" x14ac:dyDescent="0.25">
      <c r="B17" s="81" t="s">
        <v>71</v>
      </c>
      <c r="C17" s="70" t="s">
        <v>124</v>
      </c>
      <c r="D17" s="41"/>
      <c r="E17" s="25"/>
    </row>
    <row r="18" spans="2:5" ht="25.5" customHeight="1" x14ac:dyDescent="0.25">
      <c r="B18" s="81" t="s">
        <v>85</v>
      </c>
      <c r="C18" s="70" t="s">
        <v>124</v>
      </c>
      <c r="D18" s="41"/>
      <c r="E18" s="25"/>
    </row>
    <row r="19" spans="2:5" ht="25.5" customHeight="1" x14ac:dyDescent="0.25">
      <c r="B19" s="81" t="s">
        <v>70</v>
      </c>
      <c r="C19" s="70" t="s">
        <v>124</v>
      </c>
      <c r="D19" s="41"/>
      <c r="E19" s="25"/>
    </row>
    <row r="20" spans="2:5" ht="25.5" customHeight="1" thickBot="1" x14ac:dyDescent="0.3">
      <c r="B20" s="81" t="s">
        <v>72</v>
      </c>
      <c r="C20" s="78" t="s">
        <v>124</v>
      </c>
      <c r="D20" s="41"/>
      <c r="E20" s="26"/>
    </row>
    <row r="21" spans="2:5" ht="25.5" customHeight="1" thickBot="1" x14ac:dyDescent="0.3">
      <c r="B21" s="17" t="s">
        <v>60</v>
      </c>
      <c r="C21" s="79" t="s">
        <v>127</v>
      </c>
      <c r="D21" s="43"/>
      <c r="E21" s="44" t="str">
        <f>IF(SUM(E13:E20)=0,"",IF(OR(E13&lt;3,E14&lt;3,E15&lt;3,E16&lt;3,E17&lt;3,E18&lt;3,E19&lt;3,E20&lt;3),"Not Viable",AVERAGE(E13:E20)))</f>
        <v/>
      </c>
    </row>
    <row r="22" spans="2:5" x14ac:dyDescent="0.25">
      <c r="B22" s="35"/>
      <c r="C22" s="43"/>
      <c r="D22" s="43"/>
      <c r="E22" s="37"/>
    </row>
    <row r="23" spans="2:5" x14ac:dyDescent="0.25">
      <c r="B23" s="98" t="s">
        <v>131</v>
      </c>
      <c r="C23" s="99"/>
      <c r="D23" s="99"/>
      <c r="E23" s="100"/>
    </row>
    <row r="24" spans="2:5" x14ac:dyDescent="0.25">
      <c r="B24" s="45"/>
      <c r="C24" s="45"/>
      <c r="D24" s="45"/>
      <c r="E24" s="45"/>
    </row>
    <row r="25" spans="2:5" x14ac:dyDescent="0.25">
      <c r="B25" s="17" t="s">
        <v>63</v>
      </c>
      <c r="C25" s="45"/>
      <c r="D25" s="36"/>
      <c r="E25" s="46"/>
    </row>
    <row r="26" spans="2:5" s="47" customFormat="1" x14ac:dyDescent="0.25">
      <c r="B26" s="14" t="s">
        <v>5</v>
      </c>
      <c r="C26" s="70" t="s">
        <v>124</v>
      </c>
      <c r="D26" s="41"/>
      <c r="E26" s="28"/>
    </row>
    <row r="27" spans="2:5" s="47" customFormat="1" x14ac:dyDescent="0.25">
      <c r="B27" s="14" t="s">
        <v>73</v>
      </c>
      <c r="C27" s="70" t="s">
        <v>124</v>
      </c>
      <c r="D27" s="41"/>
      <c r="E27" s="28"/>
    </row>
    <row r="28" spans="2:5" s="47" customFormat="1" x14ac:dyDescent="0.25">
      <c r="B28" s="14" t="s">
        <v>74</v>
      </c>
      <c r="C28" s="70" t="s">
        <v>124</v>
      </c>
      <c r="D28" s="41"/>
      <c r="E28" s="29"/>
    </row>
    <row r="29" spans="2:5" s="47" customFormat="1" x14ac:dyDescent="0.25">
      <c r="B29" s="14" t="s">
        <v>75</v>
      </c>
      <c r="C29" s="70" t="s">
        <v>69</v>
      </c>
      <c r="D29" s="41"/>
      <c r="E29" s="28"/>
    </row>
    <row r="30" spans="2:5" s="47" customFormat="1" x14ac:dyDescent="0.25">
      <c r="B30" s="14" t="s">
        <v>73</v>
      </c>
      <c r="C30" s="70" t="s">
        <v>124</v>
      </c>
      <c r="D30" s="41"/>
      <c r="E30" s="28"/>
    </row>
    <row r="31" spans="2:5" s="47" customFormat="1" ht="13.5" thickBot="1" x14ac:dyDescent="0.3">
      <c r="B31" s="14" t="s">
        <v>74</v>
      </c>
      <c r="C31" s="70" t="s">
        <v>124</v>
      </c>
      <c r="D31" s="41"/>
      <c r="E31" s="30"/>
    </row>
    <row r="32" spans="2:5" s="47" customFormat="1" ht="13.5" thickBot="1" x14ac:dyDescent="0.3">
      <c r="B32" s="48" t="s">
        <v>1</v>
      </c>
      <c r="C32" s="76"/>
      <c r="D32" s="49"/>
      <c r="E32" s="32">
        <f>(E26*E27*E28)+(E29*E30*E31)</f>
        <v>0</v>
      </c>
    </row>
    <row r="33" spans="2:6" s="47" customFormat="1" ht="3" customHeight="1" x14ac:dyDescent="0.25">
      <c r="B33" s="48"/>
      <c r="C33" s="76"/>
      <c r="D33" s="49"/>
      <c r="E33" s="50"/>
    </row>
    <row r="34" spans="2:6" s="47" customFormat="1" ht="13.5" thickBot="1" x14ac:dyDescent="0.3">
      <c r="B34" s="14" t="s">
        <v>89</v>
      </c>
      <c r="C34" s="70" t="s">
        <v>124</v>
      </c>
      <c r="D34" s="49"/>
      <c r="E34" s="50"/>
      <c r="F34" s="47" t="s">
        <v>86</v>
      </c>
    </row>
    <row r="35" spans="2:6" s="47" customFormat="1" ht="13.5" thickBot="1" x14ac:dyDescent="0.3">
      <c r="B35" s="51" t="s">
        <v>87</v>
      </c>
      <c r="C35" s="46"/>
      <c r="D35" s="49"/>
      <c r="E35" s="31">
        <f>+E34+E32</f>
        <v>0</v>
      </c>
    </row>
    <row r="36" spans="2:6" s="47" customFormat="1" x14ac:dyDescent="0.25">
      <c r="C36" s="46"/>
      <c r="D36" s="49"/>
      <c r="E36" s="27"/>
    </row>
    <row r="37" spans="2:6" s="47" customFormat="1" x14ac:dyDescent="0.25">
      <c r="B37" s="98" t="s">
        <v>117</v>
      </c>
      <c r="C37" s="99"/>
      <c r="D37" s="99"/>
      <c r="E37" s="100"/>
    </row>
    <row r="38" spans="2:6" s="47" customFormat="1" ht="3" customHeight="1" x14ac:dyDescent="0.25">
      <c r="B38" s="45"/>
      <c r="C38" s="45"/>
      <c r="D38" s="45"/>
      <c r="E38" s="45"/>
    </row>
    <row r="39" spans="2:6" s="47" customFormat="1" x14ac:dyDescent="0.25">
      <c r="C39" s="46"/>
      <c r="D39" s="45" t="s">
        <v>80</v>
      </c>
      <c r="E39" s="37" t="s">
        <v>79</v>
      </c>
    </row>
    <row r="40" spans="2:6" s="47" customFormat="1" ht="3" customHeight="1" x14ac:dyDescent="0.25">
      <c r="C40" s="46"/>
      <c r="D40" s="45"/>
      <c r="E40" s="37"/>
    </row>
    <row r="41" spans="2:6" s="47" customFormat="1" ht="25.5" customHeight="1" x14ac:dyDescent="0.25">
      <c r="B41" s="14" t="s">
        <v>88</v>
      </c>
      <c r="C41" s="66" t="str">
        <f>IFERROR(+E35/C9,"")</f>
        <v/>
      </c>
      <c r="D41" s="52">
        <f>+Summary!D8</f>
        <v>0.25</v>
      </c>
      <c r="E41" s="68" t="str">
        <f>IF(C9="","",IF(OR(C41&lt;1,C41=1),2,IF(C41=2,4,IF(C41=3,6,IF(C41=4,8,IF(OR(C41=5,C41&gt;5),10,""))))))</f>
        <v/>
      </c>
    </row>
    <row r="42" spans="2:6" s="47" customFormat="1" x14ac:dyDescent="0.25">
      <c r="B42" s="17" t="s">
        <v>90</v>
      </c>
      <c r="C42" s="53"/>
      <c r="D42" s="52"/>
      <c r="E42" s="54"/>
    </row>
    <row r="43" spans="2:6" x14ac:dyDescent="0.25">
      <c r="B43" s="33" t="s">
        <v>110</v>
      </c>
      <c r="C43" s="45"/>
      <c r="D43" s="45"/>
      <c r="E43" s="55"/>
    </row>
    <row r="44" spans="2:6" s="47" customFormat="1" ht="25.5" customHeight="1" x14ac:dyDescent="0.25">
      <c r="B44" s="14" t="s">
        <v>111</v>
      </c>
      <c r="C44" s="70" t="s">
        <v>124</v>
      </c>
      <c r="D44" s="52">
        <f>+Summary!D12</f>
        <v>0.05</v>
      </c>
      <c r="E44" s="25"/>
    </row>
    <row r="45" spans="2:6" s="47" customFormat="1" ht="25.5" customHeight="1" x14ac:dyDescent="0.25">
      <c r="B45" s="14" t="s">
        <v>112</v>
      </c>
      <c r="C45" s="71" t="s">
        <v>124</v>
      </c>
      <c r="D45" s="52">
        <f>+Summary!D14</f>
        <v>0.05</v>
      </c>
      <c r="E45" s="25"/>
    </row>
    <row r="46" spans="2:6" s="47" customFormat="1" ht="25.5" customHeight="1" x14ac:dyDescent="0.25">
      <c r="B46" s="14" t="s">
        <v>113</v>
      </c>
      <c r="C46" s="70" t="s">
        <v>124</v>
      </c>
      <c r="D46" s="52">
        <f>+Summary!D16</f>
        <v>0.05</v>
      </c>
      <c r="E46" s="25"/>
    </row>
    <row r="47" spans="2:6" ht="25.5" customHeight="1" x14ac:dyDescent="0.25">
      <c r="B47" s="81" t="s">
        <v>114</v>
      </c>
      <c r="C47" s="70" t="s">
        <v>124</v>
      </c>
      <c r="D47" s="52">
        <f>+Summary!D18</f>
        <v>0.05</v>
      </c>
      <c r="E47" s="25"/>
    </row>
    <row r="48" spans="2:6" ht="25.5" customHeight="1" x14ac:dyDescent="0.25">
      <c r="B48" s="14" t="s">
        <v>115</v>
      </c>
      <c r="C48" s="70" t="s">
        <v>124</v>
      </c>
      <c r="D48" s="52">
        <f>+Summary!D20</f>
        <v>0.05</v>
      </c>
      <c r="E48" s="25"/>
    </row>
    <row r="49" spans="2:5" ht="25.5" customHeight="1" x14ac:dyDescent="0.25">
      <c r="B49" s="14" t="s">
        <v>116</v>
      </c>
      <c r="C49" s="70" t="s">
        <v>124</v>
      </c>
      <c r="D49" s="52">
        <f>+Summary!D22</f>
        <v>0.05</v>
      </c>
      <c r="E49" s="25"/>
    </row>
    <row r="50" spans="2:5" ht="3" customHeight="1" x14ac:dyDescent="0.25">
      <c r="B50" s="14"/>
      <c r="C50" s="45"/>
      <c r="D50" s="52"/>
    </row>
    <row r="51" spans="2:5" x14ac:dyDescent="0.25">
      <c r="B51" s="17" t="s">
        <v>117</v>
      </c>
      <c r="C51" s="45"/>
      <c r="D51" s="52"/>
    </row>
    <row r="52" spans="2:5" ht="25.5" customHeight="1" x14ac:dyDescent="0.25">
      <c r="B52" s="14" t="s">
        <v>76</v>
      </c>
      <c r="C52" s="70" t="s">
        <v>124</v>
      </c>
      <c r="D52" s="52">
        <f>+Summary!D26</f>
        <v>0.05</v>
      </c>
      <c r="E52" s="25"/>
    </row>
    <row r="53" spans="2:5" ht="25.5" customHeight="1" x14ac:dyDescent="0.25">
      <c r="B53" s="14" t="s">
        <v>128</v>
      </c>
      <c r="C53" s="70" t="s">
        <v>124</v>
      </c>
      <c r="D53" s="52">
        <f>+Summary!D28</f>
        <v>0.05</v>
      </c>
      <c r="E53" s="25"/>
    </row>
    <row r="54" spans="2:5" ht="25.5" customHeight="1" x14ac:dyDescent="0.25">
      <c r="B54" s="81" t="s">
        <v>122</v>
      </c>
      <c r="C54" s="70" t="s">
        <v>124</v>
      </c>
      <c r="D54" s="52">
        <f>+Summary!D30</f>
        <v>0.05</v>
      </c>
      <c r="E54" s="25"/>
    </row>
    <row r="55" spans="2:5" ht="25.5" customHeight="1" x14ac:dyDescent="0.25">
      <c r="B55" s="81" t="s">
        <v>129</v>
      </c>
      <c r="C55" s="70" t="s">
        <v>124</v>
      </c>
      <c r="D55" s="52">
        <f>+Summary!D32</f>
        <v>0.05</v>
      </c>
      <c r="E55" s="25"/>
    </row>
    <row r="56" spans="2:5" ht="25.5" customHeight="1" x14ac:dyDescent="0.25">
      <c r="B56" s="14" t="s">
        <v>77</v>
      </c>
      <c r="C56" s="70" t="s">
        <v>124</v>
      </c>
      <c r="D56" s="52">
        <f>+Summary!D34</f>
        <v>0.05</v>
      </c>
      <c r="E56" s="25"/>
    </row>
    <row r="57" spans="2:5" ht="25.5" customHeight="1" x14ac:dyDescent="0.25">
      <c r="B57" s="14" t="s">
        <v>130</v>
      </c>
      <c r="C57" s="70" t="s">
        <v>124</v>
      </c>
      <c r="D57" s="52">
        <f>+Summary!D36</f>
        <v>0.05</v>
      </c>
      <c r="E57" s="25"/>
    </row>
    <row r="58" spans="2:5" ht="25.5" customHeight="1" x14ac:dyDescent="0.25">
      <c r="B58" s="14" t="s">
        <v>119</v>
      </c>
      <c r="C58" s="70" t="s">
        <v>124</v>
      </c>
      <c r="D58" s="52">
        <f>+Summary!D38</f>
        <v>0.05</v>
      </c>
      <c r="E58" s="25"/>
    </row>
    <row r="59" spans="2:5" ht="3" customHeight="1" x14ac:dyDescent="0.25">
      <c r="B59" s="14"/>
      <c r="C59" s="45"/>
      <c r="D59" s="52"/>
    </row>
    <row r="60" spans="2:5" x14ac:dyDescent="0.25">
      <c r="B60" s="17" t="s">
        <v>78</v>
      </c>
      <c r="C60" s="45"/>
      <c r="D60" s="52"/>
    </row>
    <row r="61" spans="2:5" ht="25.5" customHeight="1" x14ac:dyDescent="0.25">
      <c r="B61" s="14" t="s">
        <v>91</v>
      </c>
      <c r="C61" s="70" t="s">
        <v>124</v>
      </c>
      <c r="D61" s="52">
        <f>+Summary!D42</f>
        <v>0.05</v>
      </c>
      <c r="E61" s="25"/>
    </row>
    <row r="62" spans="2:5" ht="25.5" customHeight="1" x14ac:dyDescent="0.25">
      <c r="B62" s="14" t="s">
        <v>92</v>
      </c>
      <c r="C62" s="70" t="s">
        <v>124</v>
      </c>
      <c r="D62" s="52">
        <f>+Summary!D44</f>
        <v>0.05</v>
      </c>
      <c r="E62" s="25"/>
    </row>
    <row r="63" spans="2:5" ht="13.5" thickBot="1" x14ac:dyDescent="0.3">
      <c r="B63" s="17"/>
      <c r="C63" s="72"/>
      <c r="D63" s="36"/>
      <c r="E63" s="35"/>
    </row>
    <row r="64" spans="2:5" ht="25.5" customHeight="1" thickBot="1" x14ac:dyDescent="0.3">
      <c r="B64" s="15" t="s">
        <v>81</v>
      </c>
      <c r="C64" s="73" t="s">
        <v>125</v>
      </c>
      <c r="D64" s="56"/>
      <c r="E64" s="80" t="e">
        <f>SUM((E41*D41)+(E44*D44)+(E45*D45)+(E46*D46)+(E47*D47)+(E48*D48)+(E49*D49)+(E52*D52)+(E53*D53)+(E54*D54)*(E55*D55)*(E56*D56)+(E57*D57)+(E58*D58)+(E61*D61)+(E62*D62))</f>
        <v>#VALUE!</v>
      </c>
    </row>
    <row r="65" spans="2:5" x14ac:dyDescent="0.25">
      <c r="B65" s="17"/>
      <c r="C65" s="74"/>
      <c r="D65" s="56"/>
      <c r="E65" s="57"/>
    </row>
    <row r="66" spans="2:5" x14ac:dyDescent="0.25">
      <c r="B66" s="81" t="s">
        <v>66</v>
      </c>
      <c r="C66" s="75"/>
      <c r="D66" s="36"/>
    </row>
    <row r="67" spans="2:5" x14ac:dyDescent="0.25">
      <c r="B67" s="81" t="s">
        <v>61</v>
      </c>
      <c r="C67" s="75"/>
      <c r="D67" s="36"/>
    </row>
    <row r="68" spans="2:5" ht="13.5" thickBot="1" x14ac:dyDescent="0.3"/>
    <row r="69" spans="2:5" s="58" customFormat="1" ht="16.5" customHeight="1" x14ac:dyDescent="0.25">
      <c r="B69" s="104" t="s">
        <v>65</v>
      </c>
      <c r="C69" s="105"/>
      <c r="D69" s="105"/>
      <c r="E69" s="106"/>
    </row>
    <row r="70" spans="2:5" ht="15" customHeight="1" x14ac:dyDescent="0.25">
      <c r="B70" s="88"/>
      <c r="C70" s="89"/>
      <c r="D70" s="89"/>
      <c r="E70" s="90"/>
    </row>
    <row r="71" spans="2:5" ht="15" customHeight="1" x14ac:dyDescent="0.25">
      <c r="B71" s="91"/>
      <c r="C71" s="92"/>
      <c r="D71" s="92"/>
      <c r="E71" s="93"/>
    </row>
    <row r="72" spans="2:5" ht="15" customHeight="1" x14ac:dyDescent="0.25">
      <c r="B72" s="91"/>
      <c r="C72" s="92"/>
      <c r="D72" s="92"/>
      <c r="E72" s="93"/>
    </row>
    <row r="73" spans="2:5" ht="15" customHeight="1" x14ac:dyDescent="0.25">
      <c r="B73" s="94"/>
      <c r="C73" s="95"/>
      <c r="D73" s="95"/>
      <c r="E73" s="96"/>
    </row>
    <row r="74" spans="2:5" ht="5.25" customHeight="1" x14ac:dyDescent="0.25"/>
  </sheetData>
  <sheetProtection selectLockedCells="1"/>
  <dataConsolidate/>
  <mergeCells count="6">
    <mergeCell ref="B2:E2"/>
    <mergeCell ref="B11:C11"/>
    <mergeCell ref="B23:E23"/>
    <mergeCell ref="B37:E37"/>
    <mergeCell ref="B69:E69"/>
    <mergeCell ref="B70:E73"/>
  </mergeCells>
  <conditionalFormatting sqref="E21:E22">
    <cfRule type="containsText" dxfId="11" priority="25" operator="containsText" text="High">
      <formula>NOT(ISERROR(SEARCH("High",E21)))</formula>
    </cfRule>
    <cfRule type="containsText" dxfId="10" priority="26" operator="containsText" text="Medium">
      <formula>NOT(ISERROR(SEARCH("Medium",E21)))</formula>
    </cfRule>
    <cfRule type="containsText" dxfId="9" priority="27" operator="containsText" text="Low">
      <formula>NOT(ISERROR(SEARCH("Low",E21)))</formula>
    </cfRule>
    <cfRule type="cellIs" dxfId="8" priority="28" operator="equal">
      <formula>"None"</formula>
    </cfRule>
  </conditionalFormatting>
  <conditionalFormatting sqref="D66">
    <cfRule type="colorScale" priority="24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E13">
    <cfRule type="iconSet" priority="23">
      <iconSet>
        <cfvo type="percent" val="0"/>
        <cfvo type="num" val="3"/>
        <cfvo type="num" val="7"/>
      </iconSet>
    </cfRule>
  </conditionalFormatting>
  <conditionalFormatting sqref="E21">
    <cfRule type="iconSet" priority="22">
      <iconSet>
        <cfvo type="percent" val="0"/>
        <cfvo type="num" val="3"/>
        <cfvo type="num" val="7"/>
      </iconSet>
    </cfRule>
  </conditionalFormatting>
  <conditionalFormatting sqref="E52">
    <cfRule type="iconSet" priority="21">
      <iconSet>
        <cfvo type="percent" val="0"/>
        <cfvo type="num" val="3"/>
        <cfvo type="num" val="7"/>
      </iconSet>
    </cfRule>
  </conditionalFormatting>
  <conditionalFormatting sqref="E13:E20">
    <cfRule type="iconSet" priority="20">
      <iconSet>
        <cfvo type="percent" val="0"/>
        <cfvo type="num" val="3"/>
        <cfvo type="num" val="7"/>
      </iconSet>
    </cfRule>
  </conditionalFormatting>
  <conditionalFormatting sqref="E44:E45">
    <cfRule type="iconSet" priority="19">
      <iconSet>
        <cfvo type="percent" val="0"/>
        <cfvo type="num" val="3"/>
        <cfvo type="num" val="7"/>
      </iconSet>
    </cfRule>
  </conditionalFormatting>
  <conditionalFormatting sqref="E48:E49">
    <cfRule type="iconSet" priority="18">
      <iconSet>
        <cfvo type="percent" val="0"/>
        <cfvo type="num" val="3"/>
        <cfvo type="num" val="7"/>
      </iconSet>
    </cfRule>
  </conditionalFormatting>
  <conditionalFormatting sqref="E56:E57">
    <cfRule type="iconSet" priority="17">
      <iconSet>
        <cfvo type="percent" val="0"/>
        <cfvo type="num" val="3"/>
        <cfvo type="num" val="7"/>
      </iconSet>
    </cfRule>
  </conditionalFormatting>
  <conditionalFormatting sqref="E58">
    <cfRule type="iconSet" priority="16">
      <iconSet>
        <cfvo type="percent" val="0"/>
        <cfvo type="num" val="3"/>
        <cfvo type="num" val="7"/>
      </iconSet>
    </cfRule>
  </conditionalFormatting>
  <conditionalFormatting sqref="E61:E62">
    <cfRule type="iconSet" priority="15">
      <iconSet>
        <cfvo type="percent" val="0"/>
        <cfvo type="num" val="3"/>
        <cfvo type="num" val="7"/>
      </iconSet>
    </cfRule>
  </conditionalFormatting>
  <conditionalFormatting sqref="E13:E20">
    <cfRule type="cellIs" dxfId="7" priority="14" operator="equal">
      <formula>0</formula>
    </cfRule>
  </conditionalFormatting>
  <conditionalFormatting sqref="E44:E45 E48:E49 E52 E56:E58 E61:E62">
    <cfRule type="cellIs" dxfId="6" priority="13" operator="equal">
      <formula>0</formula>
    </cfRule>
  </conditionalFormatting>
  <conditionalFormatting sqref="E41">
    <cfRule type="iconSet" priority="12">
      <iconSet>
        <cfvo type="percent" val="0"/>
        <cfvo type="num" val="3"/>
        <cfvo type="num" val="7"/>
      </iconSet>
    </cfRule>
  </conditionalFormatting>
  <conditionalFormatting sqref="E41">
    <cfRule type="cellIs" dxfId="5" priority="11" operator="equal">
      <formula>0</formula>
    </cfRule>
  </conditionalFormatting>
  <conditionalFormatting sqref="E46">
    <cfRule type="iconSet" priority="10">
      <iconSet>
        <cfvo type="percent" val="0"/>
        <cfvo type="num" val="3"/>
        <cfvo type="num" val="7"/>
      </iconSet>
    </cfRule>
  </conditionalFormatting>
  <conditionalFormatting sqref="E46">
    <cfRule type="cellIs" dxfId="4" priority="9" operator="equal">
      <formula>0</formula>
    </cfRule>
  </conditionalFormatting>
  <conditionalFormatting sqref="E47">
    <cfRule type="iconSet" priority="8">
      <iconSet>
        <cfvo type="percent" val="0"/>
        <cfvo type="num" val="3"/>
        <cfvo type="num" val="7"/>
      </iconSet>
    </cfRule>
  </conditionalFormatting>
  <conditionalFormatting sqref="E47">
    <cfRule type="cellIs" dxfId="3" priority="7" operator="equal">
      <formula>0</formula>
    </cfRule>
  </conditionalFormatting>
  <conditionalFormatting sqref="E53">
    <cfRule type="iconSet" priority="6">
      <iconSet>
        <cfvo type="percent" val="0"/>
        <cfvo type="num" val="3"/>
        <cfvo type="num" val="7"/>
      </iconSet>
    </cfRule>
  </conditionalFormatting>
  <conditionalFormatting sqref="E53">
    <cfRule type="cellIs" dxfId="2" priority="5" operator="equal">
      <formula>0</formula>
    </cfRule>
  </conditionalFormatting>
  <conditionalFormatting sqref="E54">
    <cfRule type="iconSet" priority="4">
      <iconSet>
        <cfvo type="percent" val="0"/>
        <cfvo type="num" val="3"/>
        <cfvo type="num" val="7"/>
      </iconSet>
    </cfRule>
  </conditionalFormatting>
  <conditionalFormatting sqref="E54">
    <cfRule type="cellIs" dxfId="1" priority="3" operator="equal">
      <formula>0</formula>
    </cfRule>
  </conditionalFormatting>
  <conditionalFormatting sqref="E55">
    <cfRule type="iconSet" priority="2">
      <iconSet>
        <cfvo type="percent" val="0"/>
        <cfvo type="num" val="3"/>
        <cfvo type="num" val="7"/>
      </iconSet>
    </cfRule>
  </conditionalFormatting>
  <conditionalFormatting sqref="E55">
    <cfRule type="cellIs" dxfId="0" priority="1" operator="equal">
      <formula>0</formula>
    </cfRule>
  </conditionalFormatting>
  <dataValidations count="13">
    <dataValidation allowBlank="1" showInputMessage="1" showErrorMessage="1" prompt="Include television, online, social media broadcast." sqref="B58:B59"/>
    <dataValidation allowBlank="1" showInputMessage="1" showErrorMessage="1" prompt="Rank as follows:_x000a_8-10: 15 or more_x000a_5-7: 10 -14_x000a_3-4: 6 - 9_x000a_1-2 5 or less" sqref="B41"/>
    <dataValidation allowBlank="1" showInputMessage="1" showErrorMessage="1" prompt="Include airfare contributions and other associated spend not in budgets, or large off shore flows." sqref="B34"/>
    <dataValidation allowBlank="1" showInputMessage="1" showErrorMessage="1" promptTitle="Risk Rating" prompt="1 = highest risk level, 10 = no risk" sqref="E11:E12"/>
    <dataValidation allowBlank="1" showInputMessage="1" showErrorMessage="1" prompt="10 = Highest Return_x000a_1 = No Return" sqref="E39:E40"/>
    <dataValidation allowBlank="1" showInputMessage="1" showErrorMessage="1" prompt="Consider requirement and likelihood of an underwriter." sqref="B20"/>
    <dataValidation allowBlank="1" showInputMessage="1" showErrorMessage="1" prompt="Consider event variety, season, geography, calendar clutter, funding available." sqref="B19"/>
    <dataValidation allowBlank="1" showInputMessage="1" showErrorMessage="1" prompt="Consider the commercial vs funding revenue potential of the event.  High license fees add risk." sqref="B17"/>
    <dataValidation allowBlank="1" showInputMessage="1" showErrorMessage="1" prompt="10 = 90-100% chance of winning or it is NZ owned/created_x000a_1 = 0-10% chance of winning" sqref="B14"/>
    <dataValidation allowBlank="1" showInputMessage="1" showErrorMessage="1" prompt="This question should address all aspects of the pipeline: with 8+ indicating enough time in every area, 5-7 being a manageable issue in one area , 3-5 being several manageable issues and 1 or 2 being unmanageable issues." sqref="B13"/>
    <dataValidation allowBlank="1" showInputMessage="1" showErrorMessage="1" prompt="This will  require evaluation of business model e.g. funding heavy or commercial revenue heavy" sqref="B9:B10"/>
    <dataValidation allowBlank="1" showInputMessage="1" showErrorMessage="1" prompt="Identify source of budget and confidence level in accuracy" sqref="B8"/>
    <dataValidation allowBlank="1" showInputMessage="1" showErrorMessage="1" prompt="Identify any major upgrades or new facilities essential to the proposal and estimated costs" sqref="B7"/>
  </dataValidations>
  <hyperlinks>
    <hyperlink ref="E64" r:id="rId1" display="=@SUM((E41*D41)+(E44*D44)+(E45*D45)+(E46*D46)+(E47*D47)+(E48*D48)+(E49*D49)+(E52*D52)+(E53*D53)+(E54*D54)*(E55*D55)*(E56*D56)+(E57*D57)+(E58*D58)+(E61*D61)+(E62*D62))"/>
  </hyperlinks>
  <pageMargins left="0" right="0" top="0" bottom="0" header="0" footer="0"/>
  <pageSetup paperSize="8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anking " prompt="Add ranking detail here e.g. 1:4 rates a 5">
          <x14:formula1>
            <xm:f>'List DO NOT TOUCH'!$A$1:$A$11</xm:f>
          </x14:formula1>
          <xm:sqref>E42</xm:sqref>
        </x14:dataValidation>
        <x14:dataValidation type="list" allowBlank="1" showInputMessage="1" showErrorMessage="1">
          <x14:formula1>
            <xm:f>'List DO NOT TOUCH'!$A$1:$A$11</xm:f>
          </x14:formula1>
          <xm:sqref>E52:E59 E61:E62 E44:E50 E13:E20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02"/>
  <sheetViews>
    <sheetView topLeftCell="A49" workbookViewId="0">
      <selection activeCell="A76" sqref="A76"/>
    </sheetView>
  </sheetViews>
  <sheetFormatPr defaultRowHeight="15" x14ac:dyDescent="0.25"/>
  <cols>
    <col min="1" max="1" width="30.5703125" bestFit="1" customWidth="1"/>
    <col min="2" max="2" width="8" style="2" customWidth="1"/>
    <col min="4" max="4" width="13.85546875" customWidth="1"/>
    <col min="5" max="5" width="13.85546875" style="4" customWidth="1"/>
    <col min="6" max="6" width="13.85546875" customWidth="1"/>
  </cols>
  <sheetData>
    <row r="1" spans="1:6" x14ac:dyDescent="0.25">
      <c r="A1" t="s">
        <v>56</v>
      </c>
      <c r="B1" s="2" t="s">
        <v>47</v>
      </c>
      <c r="D1" s="1" t="s">
        <v>4</v>
      </c>
      <c r="E1" s="3" t="s">
        <v>3</v>
      </c>
    </row>
    <row r="2" spans="1:6" x14ac:dyDescent="0.25">
      <c r="A2" t="s">
        <v>0</v>
      </c>
      <c r="B2" s="2">
        <v>30</v>
      </c>
      <c r="D2" s="1">
        <f t="shared" ref="D2:D33" si="0">E2*F$2</f>
        <v>100</v>
      </c>
      <c r="E2" s="3">
        <v>30</v>
      </c>
      <c r="F2">
        <f>100/E2</f>
        <v>3.3333333333333335</v>
      </c>
    </row>
    <row r="3" spans="1:6" x14ac:dyDescent="0.25">
      <c r="A3" t="s">
        <v>2</v>
      </c>
      <c r="B3" s="2">
        <v>0</v>
      </c>
      <c r="D3" s="1">
        <f t="shared" si="0"/>
        <v>99</v>
      </c>
      <c r="E3" s="3">
        <f>E2-0.3</f>
        <v>29.7</v>
      </c>
    </row>
    <row r="4" spans="1:6" x14ac:dyDescent="0.25">
      <c r="D4" s="1">
        <f t="shared" si="0"/>
        <v>98</v>
      </c>
      <c r="E4" s="3">
        <f t="shared" ref="E4:E67" si="1">E3-0.3</f>
        <v>29.4</v>
      </c>
    </row>
    <row r="5" spans="1:6" x14ac:dyDescent="0.25">
      <c r="B5" s="2" t="s">
        <v>19</v>
      </c>
      <c r="D5" s="1">
        <f t="shared" si="0"/>
        <v>97</v>
      </c>
      <c r="E5" s="3">
        <f t="shared" si="1"/>
        <v>29.099999999999998</v>
      </c>
    </row>
    <row r="6" spans="1:6" x14ac:dyDescent="0.25">
      <c r="A6" t="s">
        <v>6</v>
      </c>
      <c r="B6" s="2">
        <v>20</v>
      </c>
      <c r="D6" s="1">
        <f t="shared" si="0"/>
        <v>96</v>
      </c>
      <c r="E6" s="3">
        <f t="shared" si="1"/>
        <v>28.799999999999997</v>
      </c>
    </row>
    <row r="7" spans="1:6" x14ac:dyDescent="0.25">
      <c r="A7" t="s">
        <v>7</v>
      </c>
      <c r="B7" s="2">
        <v>20</v>
      </c>
      <c r="D7" s="1">
        <f t="shared" si="0"/>
        <v>94.999999999999986</v>
      </c>
      <c r="E7" s="3">
        <f t="shared" si="1"/>
        <v>28.499999999999996</v>
      </c>
    </row>
    <row r="8" spans="1:6" x14ac:dyDescent="0.25">
      <c r="A8" t="s">
        <v>8</v>
      </c>
      <c r="B8" s="2">
        <v>20</v>
      </c>
      <c r="D8" s="1">
        <f t="shared" si="0"/>
        <v>93.999999999999986</v>
      </c>
      <c r="E8" s="3">
        <f t="shared" si="1"/>
        <v>28.199999999999996</v>
      </c>
    </row>
    <row r="9" spans="1:6" x14ac:dyDescent="0.25">
      <c r="A9" t="s">
        <v>9</v>
      </c>
      <c r="B9" s="2">
        <v>10</v>
      </c>
      <c r="D9" s="1">
        <f t="shared" si="0"/>
        <v>92.999999999999986</v>
      </c>
      <c r="E9" s="3">
        <f t="shared" si="1"/>
        <v>27.899999999999995</v>
      </c>
    </row>
    <row r="10" spans="1:6" x14ac:dyDescent="0.25">
      <c r="A10" t="s">
        <v>10</v>
      </c>
      <c r="B10" s="2">
        <v>10</v>
      </c>
      <c r="D10" s="1">
        <f t="shared" si="0"/>
        <v>91.999999999999986</v>
      </c>
      <c r="E10" s="3">
        <f t="shared" si="1"/>
        <v>27.599999999999994</v>
      </c>
    </row>
    <row r="11" spans="1:6" x14ac:dyDescent="0.25">
      <c r="A11" t="s">
        <v>11</v>
      </c>
      <c r="B11" s="2">
        <v>10</v>
      </c>
      <c r="D11" s="1">
        <f t="shared" si="0"/>
        <v>90.999999999999986</v>
      </c>
      <c r="E11" s="3">
        <f t="shared" si="1"/>
        <v>27.299999999999994</v>
      </c>
    </row>
    <row r="12" spans="1:6" x14ac:dyDescent="0.25">
      <c r="A12" t="s">
        <v>12</v>
      </c>
      <c r="B12" s="2">
        <v>10</v>
      </c>
      <c r="D12" s="1">
        <f t="shared" si="0"/>
        <v>89.999999999999986</v>
      </c>
      <c r="E12" s="3">
        <f t="shared" si="1"/>
        <v>26.999999999999993</v>
      </c>
    </row>
    <row r="13" spans="1:6" x14ac:dyDescent="0.25">
      <c r="A13" t="s">
        <v>13</v>
      </c>
      <c r="B13" s="2">
        <v>5</v>
      </c>
      <c r="D13" s="1">
        <f t="shared" si="0"/>
        <v>88.999999999999972</v>
      </c>
      <c r="E13" s="3">
        <f t="shared" si="1"/>
        <v>26.699999999999992</v>
      </c>
    </row>
    <row r="14" spans="1:6" x14ac:dyDescent="0.25">
      <c r="A14" t="s">
        <v>14</v>
      </c>
      <c r="B14" s="2">
        <v>5</v>
      </c>
      <c r="D14" s="1">
        <f t="shared" si="0"/>
        <v>87.999999999999972</v>
      </c>
      <c r="E14" s="3">
        <f t="shared" si="1"/>
        <v>26.399999999999991</v>
      </c>
    </row>
    <row r="15" spans="1:6" x14ac:dyDescent="0.25">
      <c r="A15" t="s">
        <v>15</v>
      </c>
      <c r="B15" s="2">
        <v>5</v>
      </c>
      <c r="D15" s="1">
        <f t="shared" si="0"/>
        <v>86.999999999999972</v>
      </c>
      <c r="E15" s="3">
        <f t="shared" si="1"/>
        <v>26.099999999999991</v>
      </c>
    </row>
    <row r="16" spans="1:6" x14ac:dyDescent="0.25">
      <c r="A16" t="s">
        <v>49</v>
      </c>
      <c r="B16" s="2">
        <v>0</v>
      </c>
      <c r="D16" s="1">
        <f t="shared" si="0"/>
        <v>85.999999999999972</v>
      </c>
      <c r="E16" s="3">
        <f t="shared" si="1"/>
        <v>25.79999999999999</v>
      </c>
    </row>
    <row r="17" spans="1:5" x14ac:dyDescent="0.25">
      <c r="D17" s="1">
        <f t="shared" si="0"/>
        <v>84.999999999999972</v>
      </c>
      <c r="E17" s="3">
        <f t="shared" si="1"/>
        <v>25.499999999999989</v>
      </c>
    </row>
    <row r="18" spans="1:5" x14ac:dyDescent="0.25">
      <c r="A18" t="s">
        <v>16</v>
      </c>
      <c r="B18" s="2">
        <v>20</v>
      </c>
      <c r="D18" s="1">
        <f t="shared" si="0"/>
        <v>83.999999999999972</v>
      </c>
      <c r="E18" s="3">
        <f t="shared" si="1"/>
        <v>25.199999999999989</v>
      </c>
    </row>
    <row r="19" spans="1:5" x14ac:dyDescent="0.25">
      <c r="A19" t="s">
        <v>17</v>
      </c>
      <c r="B19" s="2">
        <v>15</v>
      </c>
      <c r="D19" s="1">
        <f t="shared" si="0"/>
        <v>82.999999999999957</v>
      </c>
      <c r="E19" s="3">
        <f t="shared" si="1"/>
        <v>24.899999999999988</v>
      </c>
    </row>
    <row r="20" spans="1:5" x14ac:dyDescent="0.25">
      <c r="A20" t="s">
        <v>18</v>
      </c>
      <c r="B20" s="2">
        <v>10</v>
      </c>
      <c r="D20" s="1">
        <f t="shared" si="0"/>
        <v>81.999999999999957</v>
      </c>
      <c r="E20" s="3">
        <f t="shared" si="1"/>
        <v>24.599999999999987</v>
      </c>
    </row>
    <row r="21" spans="1:5" x14ac:dyDescent="0.25">
      <c r="A21" t="s">
        <v>48</v>
      </c>
      <c r="B21" s="2">
        <v>0</v>
      </c>
      <c r="D21" s="1">
        <f t="shared" si="0"/>
        <v>80.999999999999957</v>
      </c>
      <c r="E21" s="3">
        <f t="shared" si="1"/>
        <v>24.299999999999986</v>
      </c>
    </row>
    <row r="22" spans="1:5" x14ac:dyDescent="0.25">
      <c r="D22" s="1">
        <f t="shared" si="0"/>
        <v>79.999999999999957</v>
      </c>
      <c r="E22" s="3">
        <f t="shared" si="1"/>
        <v>23.999999999999986</v>
      </c>
    </row>
    <row r="23" spans="1:5" x14ac:dyDescent="0.25">
      <c r="B23" s="2" t="s">
        <v>20</v>
      </c>
      <c r="D23" s="1">
        <f t="shared" si="0"/>
        <v>78.999999999999957</v>
      </c>
      <c r="E23" s="3">
        <f t="shared" si="1"/>
        <v>23.699999999999985</v>
      </c>
    </row>
    <row r="24" spans="1:5" x14ac:dyDescent="0.25">
      <c r="A24" t="s">
        <v>21</v>
      </c>
      <c r="B24" s="2">
        <v>20</v>
      </c>
      <c r="D24" s="1">
        <f t="shared" si="0"/>
        <v>77.999999999999957</v>
      </c>
      <c r="E24" s="3">
        <f t="shared" si="1"/>
        <v>23.399999999999984</v>
      </c>
    </row>
    <row r="25" spans="1:5" x14ac:dyDescent="0.25">
      <c r="A25" t="s">
        <v>22</v>
      </c>
      <c r="B25" s="2">
        <v>10</v>
      </c>
      <c r="D25" s="1">
        <f t="shared" si="0"/>
        <v>76.999999999999943</v>
      </c>
      <c r="E25" s="3">
        <f t="shared" si="1"/>
        <v>23.099999999999984</v>
      </c>
    </row>
    <row r="26" spans="1:5" x14ac:dyDescent="0.25">
      <c r="A26" t="s">
        <v>23</v>
      </c>
      <c r="B26" s="2">
        <v>5</v>
      </c>
      <c r="D26" s="1">
        <f t="shared" si="0"/>
        <v>75.999999999999943</v>
      </c>
      <c r="E26" s="3">
        <f t="shared" si="1"/>
        <v>22.799999999999983</v>
      </c>
    </row>
    <row r="27" spans="1:5" x14ac:dyDescent="0.25">
      <c r="A27" t="s">
        <v>51</v>
      </c>
      <c r="B27" s="2">
        <v>0</v>
      </c>
      <c r="D27" s="1">
        <f t="shared" si="0"/>
        <v>74.999999999999943</v>
      </c>
      <c r="E27" s="3">
        <f t="shared" si="1"/>
        <v>22.499999999999982</v>
      </c>
    </row>
    <row r="28" spans="1:5" x14ac:dyDescent="0.25">
      <c r="D28" s="1">
        <f t="shared" si="0"/>
        <v>73.999999999999943</v>
      </c>
      <c r="E28" s="3">
        <f t="shared" si="1"/>
        <v>22.199999999999982</v>
      </c>
    </row>
    <row r="29" spans="1:5" x14ac:dyDescent="0.25">
      <c r="A29" t="s">
        <v>24</v>
      </c>
      <c r="B29" s="2">
        <v>20</v>
      </c>
      <c r="D29" s="1">
        <f t="shared" si="0"/>
        <v>72.999999999999943</v>
      </c>
      <c r="E29" s="3">
        <f t="shared" si="1"/>
        <v>21.899999999999981</v>
      </c>
    </row>
    <row r="30" spans="1:5" x14ac:dyDescent="0.25">
      <c r="A30" t="s">
        <v>25</v>
      </c>
      <c r="B30" s="2">
        <v>10</v>
      </c>
      <c r="D30" s="1">
        <f t="shared" si="0"/>
        <v>71.999999999999943</v>
      </c>
      <c r="E30" s="3">
        <f t="shared" si="1"/>
        <v>21.59999999999998</v>
      </c>
    </row>
    <row r="31" spans="1:5" x14ac:dyDescent="0.25">
      <c r="A31" t="s">
        <v>26</v>
      </c>
      <c r="B31" s="2">
        <v>5</v>
      </c>
      <c r="D31" s="1">
        <f t="shared" si="0"/>
        <v>70.999999999999929</v>
      </c>
      <c r="E31" s="3">
        <f t="shared" si="1"/>
        <v>21.299999999999979</v>
      </c>
    </row>
    <row r="32" spans="1:5" x14ac:dyDescent="0.25">
      <c r="A32" t="s">
        <v>52</v>
      </c>
      <c r="B32" s="2">
        <v>0</v>
      </c>
      <c r="D32" s="1">
        <f t="shared" si="0"/>
        <v>69.999999999999929</v>
      </c>
      <c r="E32" s="3">
        <f t="shared" si="1"/>
        <v>20.999999999999979</v>
      </c>
    </row>
    <row r="33" spans="1:5" x14ac:dyDescent="0.25">
      <c r="D33" s="1">
        <f t="shared" si="0"/>
        <v>68.999999999999929</v>
      </c>
      <c r="E33" s="3">
        <f t="shared" si="1"/>
        <v>20.699999999999978</v>
      </c>
    </row>
    <row r="34" spans="1:5" x14ac:dyDescent="0.25">
      <c r="A34" t="s">
        <v>28</v>
      </c>
      <c r="B34" s="2">
        <v>20</v>
      </c>
      <c r="D34" s="1">
        <f t="shared" ref="D34:D65" si="2">E34*F$2</f>
        <v>67.999999999999929</v>
      </c>
      <c r="E34" s="3">
        <f t="shared" si="1"/>
        <v>20.399999999999977</v>
      </c>
    </row>
    <row r="35" spans="1:5" x14ac:dyDescent="0.25">
      <c r="A35" t="s">
        <v>29</v>
      </c>
      <c r="B35" s="2">
        <v>10</v>
      </c>
      <c r="D35" s="1">
        <f t="shared" si="2"/>
        <v>66.999999999999929</v>
      </c>
      <c r="E35" s="3">
        <f t="shared" si="1"/>
        <v>20.099999999999977</v>
      </c>
    </row>
    <row r="36" spans="1:5" x14ac:dyDescent="0.25">
      <c r="A36" t="s">
        <v>27</v>
      </c>
      <c r="B36" s="2">
        <v>5</v>
      </c>
      <c r="D36" s="1">
        <f t="shared" si="2"/>
        <v>65.999999999999929</v>
      </c>
      <c r="E36" s="3">
        <f t="shared" si="1"/>
        <v>19.799999999999976</v>
      </c>
    </row>
    <row r="37" spans="1:5" x14ac:dyDescent="0.25">
      <c r="A37" t="s">
        <v>53</v>
      </c>
      <c r="B37" s="2">
        <v>0</v>
      </c>
      <c r="D37" s="1">
        <f t="shared" si="2"/>
        <v>64.999999999999915</v>
      </c>
      <c r="E37" s="3">
        <f t="shared" si="1"/>
        <v>19.499999999999975</v>
      </c>
    </row>
    <row r="38" spans="1:5" x14ac:dyDescent="0.25">
      <c r="D38" s="1">
        <f t="shared" si="2"/>
        <v>63.999999999999915</v>
      </c>
      <c r="E38" s="3">
        <f t="shared" si="1"/>
        <v>19.199999999999974</v>
      </c>
    </row>
    <row r="39" spans="1:5" x14ac:dyDescent="0.25">
      <c r="A39" t="s">
        <v>30</v>
      </c>
      <c r="B39" s="2">
        <v>20</v>
      </c>
      <c r="D39" s="1">
        <f t="shared" si="2"/>
        <v>62.999999999999915</v>
      </c>
      <c r="E39" s="3">
        <f t="shared" si="1"/>
        <v>18.899999999999974</v>
      </c>
    </row>
    <row r="40" spans="1:5" x14ac:dyDescent="0.25">
      <c r="A40" t="s">
        <v>31</v>
      </c>
      <c r="B40" s="2">
        <v>10</v>
      </c>
      <c r="D40" s="1">
        <f t="shared" si="2"/>
        <v>61.999999999999915</v>
      </c>
      <c r="E40" s="3">
        <f t="shared" si="1"/>
        <v>18.599999999999973</v>
      </c>
    </row>
    <row r="41" spans="1:5" x14ac:dyDescent="0.25">
      <c r="A41" t="s">
        <v>32</v>
      </c>
      <c r="B41" s="2">
        <v>5</v>
      </c>
      <c r="D41" s="1">
        <f t="shared" si="2"/>
        <v>60.999999999999908</v>
      </c>
      <c r="E41" s="3">
        <f t="shared" si="1"/>
        <v>18.299999999999972</v>
      </c>
    </row>
    <row r="42" spans="1:5" x14ac:dyDescent="0.25">
      <c r="A42" t="s">
        <v>50</v>
      </c>
      <c r="B42" s="2">
        <v>0</v>
      </c>
      <c r="D42" s="1">
        <f t="shared" si="2"/>
        <v>59.999999999999908</v>
      </c>
      <c r="E42" s="3">
        <f t="shared" si="1"/>
        <v>17.999999999999972</v>
      </c>
    </row>
    <row r="43" spans="1:5" x14ac:dyDescent="0.25">
      <c r="D43" s="1">
        <f t="shared" si="2"/>
        <v>58.999999999999908</v>
      </c>
      <c r="E43" s="3">
        <f t="shared" si="1"/>
        <v>17.699999999999971</v>
      </c>
    </row>
    <row r="44" spans="1:5" x14ac:dyDescent="0.25">
      <c r="A44" t="s">
        <v>33</v>
      </c>
      <c r="B44" s="2">
        <v>20</v>
      </c>
      <c r="D44" s="1">
        <f t="shared" si="2"/>
        <v>57.999999999999901</v>
      </c>
      <c r="E44" s="3">
        <f t="shared" si="1"/>
        <v>17.39999999999997</v>
      </c>
    </row>
    <row r="45" spans="1:5" x14ac:dyDescent="0.25">
      <c r="A45" t="s">
        <v>25</v>
      </c>
      <c r="B45" s="2">
        <v>10</v>
      </c>
      <c r="D45" s="1">
        <f t="shared" si="2"/>
        <v>56.999999999999901</v>
      </c>
      <c r="E45" s="3">
        <f t="shared" si="1"/>
        <v>17.099999999999969</v>
      </c>
    </row>
    <row r="46" spans="1:5" x14ac:dyDescent="0.25">
      <c r="A46" t="s">
        <v>34</v>
      </c>
      <c r="B46" s="2">
        <v>5</v>
      </c>
      <c r="D46" s="1">
        <f t="shared" si="2"/>
        <v>55.999999999999901</v>
      </c>
      <c r="E46" s="3">
        <f t="shared" si="1"/>
        <v>16.799999999999969</v>
      </c>
    </row>
    <row r="47" spans="1:5" x14ac:dyDescent="0.25">
      <c r="D47" s="1">
        <f t="shared" si="2"/>
        <v>54.999999999999893</v>
      </c>
      <c r="E47" s="3">
        <f t="shared" si="1"/>
        <v>16.499999999999968</v>
      </c>
    </row>
    <row r="48" spans="1:5" x14ac:dyDescent="0.25">
      <c r="D48" s="1">
        <f t="shared" si="2"/>
        <v>53.999999999999893</v>
      </c>
      <c r="E48" s="3">
        <f t="shared" si="1"/>
        <v>16.199999999999967</v>
      </c>
    </row>
    <row r="49" spans="1:5" x14ac:dyDescent="0.25">
      <c r="B49" s="2" t="s">
        <v>35</v>
      </c>
      <c r="D49" s="1">
        <f t="shared" si="2"/>
        <v>52.999999999999893</v>
      </c>
      <c r="E49" s="3">
        <f t="shared" si="1"/>
        <v>15.899999999999967</v>
      </c>
    </row>
    <row r="50" spans="1:5" x14ac:dyDescent="0.25">
      <c r="A50" t="s">
        <v>36</v>
      </c>
      <c r="B50" s="2">
        <v>30</v>
      </c>
      <c r="D50" s="1">
        <f t="shared" si="2"/>
        <v>51.999999999999886</v>
      </c>
      <c r="E50" s="3">
        <f t="shared" si="1"/>
        <v>15.599999999999966</v>
      </c>
    </row>
    <row r="51" spans="1:5" x14ac:dyDescent="0.25">
      <c r="A51" t="s">
        <v>37</v>
      </c>
      <c r="B51" s="2">
        <v>20</v>
      </c>
      <c r="D51" s="1">
        <f t="shared" si="2"/>
        <v>50.999999999999886</v>
      </c>
      <c r="E51" s="3">
        <f t="shared" si="1"/>
        <v>15.299999999999965</v>
      </c>
    </row>
    <row r="52" spans="1:5" x14ac:dyDescent="0.25">
      <c r="A52" t="s">
        <v>38</v>
      </c>
      <c r="B52" s="2">
        <v>10</v>
      </c>
      <c r="D52" s="1">
        <f t="shared" si="2"/>
        <v>49.999999999999886</v>
      </c>
      <c r="E52" s="3">
        <f t="shared" si="1"/>
        <v>14.999999999999964</v>
      </c>
    </row>
    <row r="53" spans="1:5" x14ac:dyDescent="0.25">
      <c r="A53" t="s">
        <v>54</v>
      </c>
      <c r="B53" s="2">
        <v>0</v>
      </c>
      <c r="D53" s="1">
        <f t="shared" si="2"/>
        <v>48.999999999999879</v>
      </c>
      <c r="E53" s="3">
        <f t="shared" si="1"/>
        <v>14.699999999999964</v>
      </c>
    </row>
    <row r="54" spans="1:5" x14ac:dyDescent="0.25">
      <c r="D54" s="1">
        <f t="shared" si="2"/>
        <v>47.999999999999879</v>
      </c>
      <c r="E54" s="3">
        <f t="shared" si="1"/>
        <v>14.399999999999963</v>
      </c>
    </row>
    <row r="55" spans="1:5" x14ac:dyDescent="0.25">
      <c r="A55" t="s">
        <v>39</v>
      </c>
      <c r="B55" s="2">
        <v>25</v>
      </c>
      <c r="D55" s="1">
        <f t="shared" si="2"/>
        <v>46.999999999999879</v>
      </c>
      <c r="E55" s="3">
        <f t="shared" si="1"/>
        <v>14.099999999999962</v>
      </c>
    </row>
    <row r="56" spans="1:5" x14ac:dyDescent="0.25">
      <c r="A56" t="s">
        <v>40</v>
      </c>
      <c r="B56" s="2">
        <v>15</v>
      </c>
      <c r="D56" s="1">
        <f t="shared" si="2"/>
        <v>45.999999999999872</v>
      </c>
      <c r="E56" s="3">
        <f t="shared" si="1"/>
        <v>13.799999999999962</v>
      </c>
    </row>
    <row r="57" spans="1:5" x14ac:dyDescent="0.25">
      <c r="A57" t="s">
        <v>41</v>
      </c>
      <c r="B57" s="2">
        <v>8</v>
      </c>
      <c r="D57" s="1">
        <f t="shared" si="2"/>
        <v>44.999999999999872</v>
      </c>
      <c r="E57" s="3">
        <f t="shared" si="1"/>
        <v>13.499999999999961</v>
      </c>
    </row>
    <row r="58" spans="1:5" x14ac:dyDescent="0.25">
      <c r="A58" t="s">
        <v>52</v>
      </c>
      <c r="B58" s="2">
        <v>0</v>
      </c>
      <c r="D58" s="1">
        <f t="shared" si="2"/>
        <v>43.999999999999872</v>
      </c>
      <c r="E58" s="3">
        <f t="shared" si="1"/>
        <v>13.19999999999996</v>
      </c>
    </row>
    <row r="59" spans="1:5" x14ac:dyDescent="0.25">
      <c r="D59" s="1">
        <f t="shared" si="2"/>
        <v>42.999999999999865</v>
      </c>
      <c r="E59" s="3">
        <f t="shared" si="1"/>
        <v>12.899999999999959</v>
      </c>
    </row>
    <row r="60" spans="1:5" x14ac:dyDescent="0.25">
      <c r="A60" t="s">
        <v>42</v>
      </c>
      <c r="B60" s="2">
        <v>25</v>
      </c>
      <c r="D60" s="1">
        <f t="shared" si="2"/>
        <v>41.999999999999865</v>
      </c>
      <c r="E60" s="3">
        <f t="shared" si="1"/>
        <v>12.599999999999959</v>
      </c>
    </row>
    <row r="61" spans="1:5" x14ac:dyDescent="0.25">
      <c r="A61" t="s">
        <v>43</v>
      </c>
      <c r="B61" s="2">
        <v>15</v>
      </c>
      <c r="D61" s="1">
        <f t="shared" si="2"/>
        <v>40.999999999999865</v>
      </c>
      <c r="E61" s="3">
        <f t="shared" si="1"/>
        <v>12.299999999999958</v>
      </c>
    </row>
    <row r="62" spans="1:5" x14ac:dyDescent="0.25">
      <c r="A62" t="s">
        <v>44</v>
      </c>
      <c r="B62" s="2">
        <v>8</v>
      </c>
      <c r="D62" s="1">
        <f t="shared" si="2"/>
        <v>39.999999999999858</v>
      </c>
      <c r="E62" s="3">
        <f t="shared" si="1"/>
        <v>11.999999999999957</v>
      </c>
    </row>
    <row r="63" spans="1:5" x14ac:dyDescent="0.25">
      <c r="A63" t="s">
        <v>55</v>
      </c>
      <c r="B63" s="2">
        <v>0</v>
      </c>
      <c r="D63" s="1">
        <f t="shared" si="2"/>
        <v>38.999999999999858</v>
      </c>
      <c r="E63" s="3">
        <f t="shared" si="1"/>
        <v>11.699999999999957</v>
      </c>
    </row>
    <row r="64" spans="1:5" x14ac:dyDescent="0.25">
      <c r="D64" s="1">
        <f t="shared" si="2"/>
        <v>37.999999999999858</v>
      </c>
      <c r="E64" s="3">
        <f t="shared" si="1"/>
        <v>11.399999999999956</v>
      </c>
    </row>
    <row r="65" spans="1:5" x14ac:dyDescent="0.25">
      <c r="A65" t="s">
        <v>45</v>
      </c>
      <c r="B65" s="2">
        <v>20</v>
      </c>
      <c r="D65" s="1">
        <f t="shared" si="2"/>
        <v>36.999999999999851</v>
      </c>
      <c r="E65" s="3">
        <f t="shared" si="1"/>
        <v>11.099999999999955</v>
      </c>
    </row>
    <row r="66" spans="1:5" x14ac:dyDescent="0.25">
      <c r="A66" t="s">
        <v>46</v>
      </c>
      <c r="B66" s="2">
        <v>10</v>
      </c>
      <c r="D66" s="1">
        <f t="shared" ref="D66:D97" si="3">E66*F$2</f>
        <v>35.999999999999851</v>
      </c>
      <c r="E66" s="3">
        <f t="shared" si="1"/>
        <v>10.799999999999955</v>
      </c>
    </row>
    <row r="67" spans="1:5" x14ac:dyDescent="0.25">
      <c r="A67" t="s">
        <v>25</v>
      </c>
      <c r="B67" s="2">
        <v>5</v>
      </c>
      <c r="D67" s="1">
        <f t="shared" si="3"/>
        <v>34.999999999999851</v>
      </c>
      <c r="E67" s="3">
        <f t="shared" si="1"/>
        <v>10.499999999999954</v>
      </c>
    </row>
    <row r="68" spans="1:5" x14ac:dyDescent="0.25">
      <c r="A68" t="s">
        <v>52</v>
      </c>
      <c r="B68" s="2">
        <v>0</v>
      </c>
      <c r="D68" s="1">
        <f t="shared" si="3"/>
        <v>33.999999999999844</v>
      </c>
      <c r="E68" s="3">
        <f t="shared" ref="E68:E101" si="4">E67-0.3</f>
        <v>10.199999999999953</v>
      </c>
    </row>
    <row r="69" spans="1:5" x14ac:dyDescent="0.25">
      <c r="D69" s="1">
        <f t="shared" si="3"/>
        <v>32.999999999999844</v>
      </c>
      <c r="E69" s="3">
        <f t="shared" si="4"/>
        <v>9.8999999999999524</v>
      </c>
    </row>
    <row r="70" spans="1:5" x14ac:dyDescent="0.25">
      <c r="D70" s="1">
        <f t="shared" si="3"/>
        <v>31.99999999999984</v>
      </c>
      <c r="E70" s="3">
        <f t="shared" si="4"/>
        <v>9.5999999999999517</v>
      </c>
    </row>
    <row r="71" spans="1:5" x14ac:dyDescent="0.25">
      <c r="A71" t="s">
        <v>0</v>
      </c>
      <c r="D71" s="1">
        <f t="shared" si="3"/>
        <v>30.999999999999837</v>
      </c>
      <c r="E71" s="3">
        <f t="shared" si="4"/>
        <v>9.299999999999951</v>
      </c>
    </row>
    <row r="72" spans="1:5" x14ac:dyDescent="0.25">
      <c r="A72" t="s">
        <v>2</v>
      </c>
      <c r="D72" s="1">
        <f t="shared" si="3"/>
        <v>29.999999999999837</v>
      </c>
      <c r="E72" s="3">
        <f t="shared" si="4"/>
        <v>8.9999999999999503</v>
      </c>
    </row>
    <row r="73" spans="1:5" x14ac:dyDescent="0.25">
      <c r="A73" t="s">
        <v>62</v>
      </c>
      <c r="D73" s="1">
        <f t="shared" si="3"/>
        <v>28.999999999999833</v>
      </c>
      <c r="E73" s="3">
        <f t="shared" si="4"/>
        <v>8.6999999999999496</v>
      </c>
    </row>
    <row r="74" spans="1:5" x14ac:dyDescent="0.25">
      <c r="D74" s="1">
        <f t="shared" si="3"/>
        <v>27.999999999999829</v>
      </c>
      <c r="E74" s="3">
        <f t="shared" si="4"/>
        <v>8.3999999999999488</v>
      </c>
    </row>
    <row r="75" spans="1:5" x14ac:dyDescent="0.25">
      <c r="D75" s="1">
        <f t="shared" si="3"/>
        <v>26.999999999999829</v>
      </c>
      <c r="E75" s="3">
        <f t="shared" si="4"/>
        <v>8.0999999999999481</v>
      </c>
    </row>
    <row r="76" spans="1:5" x14ac:dyDescent="0.25">
      <c r="D76" s="1">
        <f t="shared" si="3"/>
        <v>25.999999999999829</v>
      </c>
      <c r="E76" s="3">
        <f t="shared" si="4"/>
        <v>7.7999999999999483</v>
      </c>
    </row>
    <row r="77" spans="1:5" x14ac:dyDescent="0.25">
      <c r="D77" s="1">
        <f t="shared" si="3"/>
        <v>24.999999999999829</v>
      </c>
      <c r="E77" s="3">
        <f t="shared" si="4"/>
        <v>7.4999999999999485</v>
      </c>
    </row>
    <row r="78" spans="1:5" x14ac:dyDescent="0.25">
      <c r="D78" s="1">
        <f t="shared" si="3"/>
        <v>23.999999999999829</v>
      </c>
      <c r="E78" s="3">
        <f t="shared" si="4"/>
        <v>7.1999999999999487</v>
      </c>
    </row>
    <row r="79" spans="1:5" x14ac:dyDescent="0.25">
      <c r="D79" s="1">
        <f t="shared" si="3"/>
        <v>22.999999999999829</v>
      </c>
      <c r="E79" s="3">
        <f t="shared" si="4"/>
        <v>6.8999999999999488</v>
      </c>
    </row>
    <row r="80" spans="1:5" x14ac:dyDescent="0.25">
      <c r="D80" s="1">
        <f t="shared" si="3"/>
        <v>21.999999999999829</v>
      </c>
      <c r="E80" s="3">
        <f t="shared" si="4"/>
        <v>6.599999999999949</v>
      </c>
    </row>
    <row r="81" spans="4:5" x14ac:dyDescent="0.25">
      <c r="D81" s="1">
        <f t="shared" si="3"/>
        <v>20.999999999999833</v>
      </c>
      <c r="E81" s="3">
        <f t="shared" si="4"/>
        <v>6.2999999999999492</v>
      </c>
    </row>
    <row r="82" spans="4:5" x14ac:dyDescent="0.25">
      <c r="D82" s="1">
        <f t="shared" si="3"/>
        <v>19.999999999999833</v>
      </c>
      <c r="E82" s="3">
        <f t="shared" si="4"/>
        <v>5.9999999999999494</v>
      </c>
    </row>
    <row r="83" spans="4:5" x14ac:dyDescent="0.25">
      <c r="D83" s="1">
        <f t="shared" si="3"/>
        <v>18.999999999999833</v>
      </c>
      <c r="E83" s="3">
        <f t="shared" si="4"/>
        <v>5.6999999999999496</v>
      </c>
    </row>
    <row r="84" spans="4:5" x14ac:dyDescent="0.25">
      <c r="D84" s="1">
        <f t="shared" si="3"/>
        <v>17.999999999999833</v>
      </c>
      <c r="E84" s="3">
        <f t="shared" si="4"/>
        <v>5.3999999999999497</v>
      </c>
    </row>
    <row r="85" spans="4:5" x14ac:dyDescent="0.25">
      <c r="D85" s="1">
        <f t="shared" si="3"/>
        <v>16.999999999999833</v>
      </c>
      <c r="E85" s="3">
        <f t="shared" si="4"/>
        <v>5.0999999999999499</v>
      </c>
    </row>
    <row r="86" spans="4:5" x14ac:dyDescent="0.25">
      <c r="D86" s="1">
        <f t="shared" si="3"/>
        <v>15.999999999999835</v>
      </c>
      <c r="E86" s="3">
        <f t="shared" si="4"/>
        <v>4.7999999999999501</v>
      </c>
    </row>
    <row r="87" spans="4:5" x14ac:dyDescent="0.25">
      <c r="D87" s="1">
        <f t="shared" si="3"/>
        <v>14.999999999999835</v>
      </c>
      <c r="E87" s="3">
        <f t="shared" si="4"/>
        <v>4.4999999999999503</v>
      </c>
    </row>
    <row r="88" spans="4:5" x14ac:dyDescent="0.25">
      <c r="D88" s="1">
        <f t="shared" si="3"/>
        <v>13.999999999999835</v>
      </c>
      <c r="E88" s="3">
        <f t="shared" si="4"/>
        <v>4.1999999999999504</v>
      </c>
    </row>
    <row r="89" spans="4:5" x14ac:dyDescent="0.25">
      <c r="D89" s="1">
        <f t="shared" si="3"/>
        <v>12.999999999999837</v>
      </c>
      <c r="E89" s="3">
        <f t="shared" si="4"/>
        <v>3.8999999999999506</v>
      </c>
    </row>
    <row r="90" spans="4:5" x14ac:dyDescent="0.25">
      <c r="D90" s="1">
        <f t="shared" si="3"/>
        <v>11.999999999999837</v>
      </c>
      <c r="E90" s="3">
        <f t="shared" si="4"/>
        <v>3.5999999999999508</v>
      </c>
    </row>
    <row r="91" spans="4:5" x14ac:dyDescent="0.25">
      <c r="D91" s="1">
        <f t="shared" si="3"/>
        <v>10.999999999999837</v>
      </c>
      <c r="E91" s="3">
        <f t="shared" si="4"/>
        <v>3.299999999999951</v>
      </c>
    </row>
    <row r="92" spans="4:5" x14ac:dyDescent="0.25">
      <c r="D92" s="1">
        <f t="shared" si="3"/>
        <v>9.9999999999998384</v>
      </c>
      <c r="E92" s="3">
        <f t="shared" si="4"/>
        <v>2.9999999999999512</v>
      </c>
    </row>
    <row r="93" spans="4:5" x14ac:dyDescent="0.25">
      <c r="D93" s="1">
        <f t="shared" si="3"/>
        <v>8.9999999999998384</v>
      </c>
      <c r="E93" s="3">
        <f t="shared" si="4"/>
        <v>2.6999999999999513</v>
      </c>
    </row>
    <row r="94" spans="4:5" x14ac:dyDescent="0.25">
      <c r="D94" s="1">
        <f t="shared" si="3"/>
        <v>7.9999999999998384</v>
      </c>
      <c r="E94" s="3">
        <f t="shared" si="4"/>
        <v>2.3999999999999515</v>
      </c>
    </row>
    <row r="95" spans="4:5" x14ac:dyDescent="0.25">
      <c r="D95" s="1">
        <f t="shared" si="3"/>
        <v>6.9999999999998392</v>
      </c>
      <c r="E95" s="3">
        <f t="shared" si="4"/>
        <v>2.0999999999999517</v>
      </c>
    </row>
    <row r="96" spans="4:5" x14ac:dyDescent="0.25">
      <c r="D96" s="1">
        <f t="shared" si="3"/>
        <v>5.9999999999998392</v>
      </c>
      <c r="E96" s="3">
        <f t="shared" si="4"/>
        <v>1.7999999999999516</v>
      </c>
    </row>
    <row r="97" spans="4:5" x14ac:dyDescent="0.25">
      <c r="D97" s="1">
        <f t="shared" si="3"/>
        <v>4.9999999999998392</v>
      </c>
      <c r="E97" s="3">
        <f t="shared" si="4"/>
        <v>1.4999999999999516</v>
      </c>
    </row>
    <row r="98" spans="4:5" x14ac:dyDescent="0.25">
      <c r="D98" s="1">
        <f>E98*F$2</f>
        <v>3.9999999999998388</v>
      </c>
      <c r="E98" s="3">
        <f t="shared" si="4"/>
        <v>1.1999999999999515</v>
      </c>
    </row>
    <row r="99" spans="4:5" x14ac:dyDescent="0.25">
      <c r="D99" s="1">
        <f>E99*F$2</f>
        <v>2.9999999999998384</v>
      </c>
      <c r="E99" s="3">
        <f t="shared" si="4"/>
        <v>0.89999999999995151</v>
      </c>
    </row>
    <row r="100" spans="4:5" x14ac:dyDescent="0.25">
      <c r="D100" s="1">
        <f>E100*F$2</f>
        <v>1.9999999999998384</v>
      </c>
      <c r="E100" s="3">
        <f t="shared" si="4"/>
        <v>0.59999999999995146</v>
      </c>
    </row>
    <row r="101" spans="4:5" x14ac:dyDescent="0.25">
      <c r="D101" s="1">
        <f>E101*F$2</f>
        <v>0.99999999999983824</v>
      </c>
      <c r="E101" s="3">
        <f t="shared" si="4"/>
        <v>0.29999999999995147</v>
      </c>
    </row>
    <row r="102" spans="4:5" x14ac:dyDescent="0.25">
      <c r="D102" s="1">
        <f>E102*F$2</f>
        <v>0</v>
      </c>
      <c r="E102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8" sqref="G18"/>
    </sheetView>
  </sheetViews>
  <sheetFormatPr defaultRowHeight="15" x14ac:dyDescent="0.25"/>
  <sheetData>
    <row r="1" spans="1:1" x14ac:dyDescent="0.25">
      <c r="A1" s="6">
        <v>10</v>
      </c>
    </row>
    <row r="2" spans="1:1" x14ac:dyDescent="0.25">
      <c r="A2" s="6">
        <v>9</v>
      </c>
    </row>
    <row r="3" spans="1:1" x14ac:dyDescent="0.25">
      <c r="A3" s="6">
        <v>8</v>
      </c>
    </row>
    <row r="4" spans="1:1" x14ac:dyDescent="0.25">
      <c r="A4" s="6">
        <v>7</v>
      </c>
    </row>
    <row r="5" spans="1:1" x14ac:dyDescent="0.25">
      <c r="A5" s="8">
        <v>6</v>
      </c>
    </row>
    <row r="6" spans="1:1" x14ac:dyDescent="0.25">
      <c r="A6" s="8">
        <v>5</v>
      </c>
    </row>
    <row r="7" spans="1:1" x14ac:dyDescent="0.25">
      <c r="A7" s="8">
        <v>4</v>
      </c>
    </row>
    <row r="8" spans="1:1" x14ac:dyDescent="0.25">
      <c r="A8" s="8">
        <v>3</v>
      </c>
    </row>
    <row r="9" spans="1:1" x14ac:dyDescent="0.25">
      <c r="A9" s="7">
        <v>2</v>
      </c>
    </row>
    <row r="10" spans="1:1" x14ac:dyDescent="0.25">
      <c r="A10" s="7">
        <v>1</v>
      </c>
    </row>
    <row r="11" spans="1:1" x14ac:dyDescent="0.25">
      <c r="A11" s="5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11C6188148FBD446A78DFBDAAE1FFB0F" ma:contentTypeVersion="23" ma:contentTypeDescription="Standard Electronic Document" ma:contentTypeScope="" ma:versionID="0a12cd3d564c585e6ebf9c0f8294851e">
  <xsd:schema xmlns:xsd="http://www.w3.org/2001/XMLSchema" xmlns:xs="http://www.w3.org/2001/XMLSchema" xmlns:p="http://schemas.microsoft.com/office/2006/metadata/properties" xmlns:ns2="e21cbe00-2104-4159-b9b9-bd54555d1bf2" xmlns:ns3="9a8621ab-54a2-4a66-95ce-3acf886e9758" xmlns:ns4="a2a1a8ab-8137-436b-b814-3265e26a25da" xmlns:ns5="0094eb23-f8ff-4a8c-880e-7a4759532e5b" targetNamespace="http://schemas.microsoft.com/office/2006/metadata/properties" ma:root="true" ma:fieldsID="10772b4f502a16c345681a2cbef7602d" ns2:_="" ns3:_="" ns4:_="" ns5:_="">
    <xsd:import namespace="e21cbe00-2104-4159-b9b9-bd54555d1bf2"/>
    <xsd:import namespace="9a8621ab-54a2-4a66-95ce-3acf886e9758"/>
    <xsd:import namespace="a2a1a8ab-8137-436b-b814-3265e26a25da"/>
    <xsd:import namespace="0094eb23-f8ff-4a8c-880e-7a4759532e5b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Key_x0020_Words" minOccurs="0"/>
                <xsd:element ref="ns2:Narrative" minOccurs="0"/>
                <xsd:element ref="ns3:Entity" minOccurs="0"/>
                <xsd:element ref="ns2:Aggregation_Status" minOccurs="0"/>
                <xsd:element ref="ns2:RecordID" minOccurs="0"/>
                <xsd:element ref="ns2:Read_Only_Status" minOccurs="0"/>
                <xsd:element ref="ns2:PRA_Type" minOccurs="0"/>
                <xsd:element ref="ns2:CategoryValue" minOccurs="0"/>
                <xsd:element ref="ns2:Related_People" minOccurs="0"/>
                <xsd:element ref="ns2:Know-How_Type" minOccurs="0"/>
                <xsd:element ref="ns2:Record_Type" minOccurs="0"/>
                <xsd:element ref="ns2:Target_Audience" minOccurs="0"/>
                <xsd:element ref="ns2:Authoritative_Version" minOccurs="0"/>
                <xsd:element ref="ns2:Original_Document" minOccurs="0"/>
                <xsd:element ref="ns2:PRA_Text_1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2:FunctionGroup" minOccurs="0"/>
                <xsd:element ref="ns2:Function" minOccurs="0"/>
                <xsd:element ref="ns2:Project" minOccurs="0"/>
                <xsd:element ref="ns2:Case" minOccurs="0"/>
                <xsd:element ref="ns2:CategoryName" minOccurs="0"/>
                <xsd:element ref="ns2:Volume" minOccurs="0"/>
                <xsd:element ref="ns4:TaxCatchAll" minOccurs="0"/>
                <xsd:element ref="ns5:Activity" minOccurs="0"/>
                <xsd:element ref="ns5:Sub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" ma:displayName="Document Type" ma:default="" ma:format="Dropdown" ma:internalName="DocumentType">
      <xsd:simpleType>
        <xsd:restriction base="dms:Choice">
          <xsd:enumeration value="Application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, multi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"/>
          <xsd:enumeration value="Template, form"/>
        </xsd:restriction>
      </xsd:simpleType>
    </xsd:element>
    <xsd:element name="Key_x0020_Words" ma:index="2" nillable="true" ma:displayName="Key Words" ma:internalName="Key_x0020_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t yet defin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arrative" ma:index="3" nillable="true" ma:displayName="Narrative" ma:internalName="Narrative">
      <xsd:simpleType>
        <xsd:restriction base="dms:Note">
          <xsd:maxLength value="255"/>
        </xsd:restriction>
      </xsd:simpleType>
    </xsd:element>
    <xsd:element name="Aggregation_Status" ma:index="6" nillable="true" ma:displayName="Aggregation Status" ma:default="Normal" ma:hidden="true" ma:internalName="AggregationStatus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RecordID" ma:index="7" nillable="true" ma:displayName="RecordID" ma:hidden="true" ma:internalName="RecordID">
      <xsd:simpleType>
        <xsd:restriction base="dms:Text"/>
      </xsd:simpleType>
    </xsd:element>
    <xsd:element name="Read_Only_Status" ma:index="8" nillable="true" ma:displayName="Read Only Status" ma:default="Open" ma:hidden="true" ma:internalName="ReadOnlyStatus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PRA_Type" ma:index="9" nillable="true" ma:displayName="PRA Type" ma:default="Doc" ma:hidden="true" ma:internalName="PRAType" ma:readOnly="false">
      <xsd:simpleType>
        <xsd:restriction base="dms:Text"/>
      </xsd:simpleType>
    </xsd:element>
    <xsd:element name="CategoryValue" ma:index="10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Related_People" ma:index="12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now-How_Type" ma:index="13" nillable="true" ma:displayName="Know-How Type" ma:default="NA" ma:format="Dropdown" ma:hidden="true" ma:internalName="KnowHowType" ma:readOnly="false">
      <xsd:simpleType>
        <xsd:union memberTypes="dms:Text">
          <xsd:simpleType>
            <xsd:restriction base="dms:Choice">
              <xsd:enumeration value="NA"/>
              <xsd:enumeration value="FAQ"/>
              <xsd:enumeration value="Tall Poppy"/>
              <xsd:enumeration value="Topic"/>
              <xsd:enumeration value="Who"/>
            </xsd:restriction>
          </xsd:simpleType>
        </xsd:union>
      </xsd:simpleType>
    </xsd:element>
    <xsd:element name="Record_Type" ma:index="14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Target_Audience" ma:index="15" nillable="true" ma:displayName="Target Audience" ma:default="Internal" ma:format="RadioButtons" ma:hidden="true" ma:internalName="TargetAudience" ma:readOnly="false">
      <xsd:simpleType>
        <xsd:union memberTypes="dms:Text">
          <xsd:simpleType>
            <xsd:restriction base="dms:Choice">
              <xsd:enumeration value="Internal"/>
              <xsd:enumeration value="External"/>
            </xsd:restriction>
          </xsd:simpleType>
        </xsd:union>
      </xsd:simpleType>
    </xsd:element>
    <xsd:element name="Authoritative_Version" ma:index="16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Original_Document" ma:index="17" nillable="true" ma:displayName="Original Document" ma:hidden="true" ma:internalName="OriginalDocument">
      <xsd:simpleType>
        <xsd:restriction base="dms:Text"/>
      </xsd:simpleType>
    </xsd:element>
    <xsd:element name="PRA_Text_1" ma:index="18" nillable="true" ma:displayName="PRA Text 1" ma:hidden="true" ma:internalName="PraText1" ma:readOnly="false">
      <xsd:simpleType>
        <xsd:restriction base="dms:Text"/>
      </xsd:simpleType>
    </xsd:element>
    <xsd:element name="PRA_Text_2" ma:index="19" nillable="true" ma:displayName="PRA Text 2" ma:hidden="true" ma:internalName="PraText2" ma:readOnly="false">
      <xsd:simpleType>
        <xsd:restriction base="dms:Text"/>
      </xsd:simpleType>
    </xsd:element>
    <xsd:element name="PRA_Text_3" ma:index="20" nillable="true" ma:displayName="PRA Text 3" ma:hidden="true" ma:internalName="PraText3" ma:readOnly="false">
      <xsd:simpleType>
        <xsd:restriction base="dms:Text"/>
      </xsd:simpleType>
    </xsd:element>
    <xsd:element name="PRA_Text_4" ma:index="21" nillable="true" ma:displayName="PRA Text 4" ma:hidden="true" ma:internalName="PraText4" ma:readOnly="false">
      <xsd:simpleType>
        <xsd:restriction base="dms:Text"/>
      </xsd:simpleType>
    </xsd:element>
    <xsd:element name="PRA_Text_5" ma:index="22" nillable="true" ma:displayName="PRA Text 5" ma:hidden="true" ma:internalName="PraText5" ma:readOnly="false">
      <xsd:simpleType>
        <xsd:restriction base="dms:Text"/>
      </xsd:simpleType>
    </xsd:element>
    <xsd:element name="PRA_Date_1" ma:index="23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24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25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26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27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FunctionGroup" ma:index="32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" ma:index="33" nillable="true" ma:displayName="Function" ma:default="Events and Facilities Management" ma:format="RadioButtons" ma:hidden="true" ma:internalName="Function" ma:readOnly="false">
      <xsd:simpleType>
        <xsd:union memberTypes="dms:Text">
          <xsd:simpleType>
            <xsd:restriction base="dms:Choice">
              <xsd:enumeration value="Events and Facilities Management"/>
            </xsd:restriction>
          </xsd:simpleType>
        </xsd:union>
      </xsd:simpleType>
    </xsd:element>
    <xsd:element name="Project" ma:index="34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se" ma:index="35" nillable="true" ma:displayName="Case" ma:hidden="true" ma:internalName="Case" ma:readOnly="false">
      <xsd:simpleType>
        <xsd:restriction base="dms:Text">
          <xsd:maxLength value="255"/>
        </xsd:restriction>
      </xsd:simpleType>
    </xsd:element>
    <xsd:element name="CategoryName" ma:index="36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38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621ab-54a2-4a66-95ce-3acf886e9758" elementFormDefault="qualified">
    <xsd:import namespace="http://schemas.microsoft.com/office/2006/documentManagement/types"/>
    <xsd:import namespace="http://schemas.microsoft.com/office/infopath/2007/PartnerControls"/>
    <xsd:element name="Entity" ma:index="4" nillable="true" ma:displayName="Entity" ma:default="Sport NZ" ma:format="Dropdown" ma:internalName="Entity" ma:readOnly="false">
      <xsd:simpleType>
        <xsd:restriction base="dms:Choice">
          <xsd:enumeration value="HPSNZ"/>
          <xsd:enumeration value="Sport NZ"/>
          <xsd:enumeration value="Sport NZ Group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1a8ab-8137-436b-b814-3265e26a25da" elementFormDefault="qualified">
    <xsd:import namespace="http://schemas.microsoft.com/office/2006/documentManagement/types"/>
    <xsd:import namespace="http://schemas.microsoft.com/office/infopath/2007/PartnerControls"/>
    <xsd:element name="TaxCatchAll" ma:index="39" nillable="true" ma:displayName="Taxonomy Catch All Column" ma:description="" ma:hidden="true" ma:list="{b02638c1-c485-49cc-bb74-6744331cfdaf}" ma:internalName="TaxCatchAll" ma:showField="CatchAllData" ma:web="a2a1a8ab-8137-436b-b814-3265e26a2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eb23-f8ff-4a8c-880e-7a4759532e5b" elementFormDefault="qualified">
    <xsd:import namespace="http://schemas.microsoft.com/office/2006/documentManagement/types"/>
    <xsd:import namespace="http://schemas.microsoft.com/office/infopath/2007/PartnerControls"/>
    <xsd:element name="Activity" ma:index="40" nillable="true" ma:displayName="Activity" ma:default="Events" ma:format="RadioButtons" ma:hidden="true" ma:internalName="Activity" ma:readOnly="false">
      <xsd:simpleType>
        <xsd:union memberTypes="dms:Text">
          <xsd:simpleType>
            <xsd:restriction base="dms:Choice">
              <xsd:enumeration value="Events"/>
            </xsd:restriction>
          </xsd:simpleType>
        </xsd:union>
      </xsd:simpleType>
    </xsd:element>
    <xsd:element name="Subactivity" ma:index="41" nillable="true" ma:displayName="Subactivity" ma:format="Dropdown" ma:internalName="Subactivity">
      <xsd:simpleType>
        <xsd:restriction base="dms:Choice">
          <xsd:enumeration value="Bidding"/>
          <xsd:enumeration value="Communications"/>
          <xsd:enumeration value="Event Delivery"/>
          <xsd:enumeration value="Feasibility Studies"/>
          <xsd:enumeration value="Governance"/>
          <xsd:enumeration value="Leverage and Legacy"/>
          <xsd:enumeration value="Monitoring and Evaluation"/>
          <xsd:enumeration value="Post Ev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gregation_Status xmlns="e21cbe00-2104-4159-b9b9-bd54555d1bf2">Normal</Aggregation_Status>
    <PRA_Date_2 xmlns="e21cbe00-2104-4159-b9b9-bd54555d1bf2" xsi:nil="true"/>
    <PRA_Date_Trigger xmlns="e21cbe00-2104-4159-b9b9-bd54555d1bf2" xsi:nil="true"/>
    <PRA_Type xmlns="e21cbe00-2104-4159-b9b9-bd54555d1bf2">Doc</PRA_Type>
    <Related_People xmlns="e21cbe00-2104-4159-b9b9-bd54555d1bf2">
      <UserInfo>
        <DisplayName/>
        <AccountId xsi:nil="true"/>
        <AccountType/>
      </UserInfo>
    </Related_People>
    <Read_Only_Status xmlns="e21cbe00-2104-4159-b9b9-bd54555d1bf2">Open</Read_Only_Status>
    <Activity xmlns="0094eb23-f8ff-4a8c-880e-7a4759532e5b">Events</Activity>
    <Target_Audience xmlns="e21cbe00-2104-4159-b9b9-bd54555d1bf2">Internal</Target_Audience>
    <Function xmlns="e21cbe00-2104-4159-b9b9-bd54555d1bf2">Events and Facilities Management</Function>
    <Volume xmlns="e21cbe00-2104-4159-b9b9-bd54555d1bf2">NA</Volume>
    <PRA_Date_3 xmlns="e21cbe00-2104-4159-b9b9-bd54555d1bf2" xsi:nil="true"/>
    <Project xmlns="e21cbe00-2104-4159-b9b9-bd54555d1bf2">NA</Project>
    <CategoryValue xmlns="e21cbe00-2104-4159-b9b9-bd54555d1bf2">NA</CategoryValue>
    <Authoritative_Version xmlns="e21cbe00-2104-4159-b9b9-bd54555d1bf2">false</Authoritative_Version>
    <DocumentType xmlns="e21cbe00-2104-4159-b9b9-bd54555d1bf2">Data</DocumentType>
    <PRA_Date_Disposal xmlns="e21cbe00-2104-4159-b9b9-bd54555d1bf2" xsi:nil="true"/>
    <FunctionGroup xmlns="e21cbe00-2104-4159-b9b9-bd54555d1bf2">NA</FunctionGroup>
    <PRA_Text_3 xmlns="e21cbe00-2104-4159-b9b9-bd54555d1bf2" xsi:nil="true"/>
    <Narrative xmlns="e21cbe00-2104-4159-b9b9-bd54555d1bf2" xsi:nil="true"/>
    <Know-How_Type xmlns="e21cbe00-2104-4159-b9b9-bd54555d1bf2">NA</Know-How_Type>
    <CategoryName xmlns="e21cbe00-2104-4159-b9b9-bd54555d1bf2">NA</CategoryName>
    <Key_x0020_Words xmlns="e21cbe00-2104-4159-b9b9-bd54555d1bf2"/>
    <Case xmlns="e21cbe00-2104-4159-b9b9-bd54555d1bf2">Event Prospecting and Bidding </Case>
    <Entity xmlns="9a8621ab-54a2-4a66-95ce-3acf886e9758">Sport NZ</Entity>
    <RecordID xmlns="e21cbe00-2104-4159-b9b9-bd54555d1bf2">66420</RecordID>
    <Original_Document xmlns="e21cbe00-2104-4159-b9b9-bd54555d1bf2" xsi:nil="true"/>
    <PRA_Text_2 xmlns="e21cbe00-2104-4159-b9b9-bd54555d1bf2" xsi:nil="true"/>
    <PRA_Text_5 xmlns="e21cbe00-2104-4159-b9b9-bd54555d1bf2" xsi:nil="true"/>
    <PRA_Date_1 xmlns="e21cbe00-2104-4159-b9b9-bd54555d1bf2" xsi:nil="true"/>
    <Subactivity xmlns="0094eb23-f8ff-4a8c-880e-7a4759532e5b" xsi:nil="true"/>
    <PRA_Text_1 xmlns="e21cbe00-2104-4159-b9b9-bd54555d1bf2" xsi:nil="true"/>
    <PRA_Text_4 xmlns="e21cbe00-2104-4159-b9b9-bd54555d1bf2" xsi:nil="true"/>
    <Record_Type xmlns="e21cbe00-2104-4159-b9b9-bd54555d1bf2">Normal</Record_Type>
    <TaxCatchAll xmlns="a2a1a8ab-8137-436b-b814-3265e26a25da"/>
  </documentManagement>
</p:properties>
</file>

<file path=customXml/itemProps1.xml><?xml version="1.0" encoding="utf-8"?>
<ds:datastoreItem xmlns:ds="http://schemas.openxmlformats.org/officeDocument/2006/customXml" ds:itemID="{3FCD2CA9-261C-4457-9495-C057D410E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24AAD6-A8E7-455D-879E-34ED5267B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be00-2104-4159-b9b9-bd54555d1bf2"/>
    <ds:schemaRef ds:uri="9a8621ab-54a2-4a66-95ce-3acf886e9758"/>
    <ds:schemaRef ds:uri="a2a1a8ab-8137-436b-b814-3265e26a25da"/>
    <ds:schemaRef ds:uri="0094eb23-f8ff-4a8c-880e-7a4759532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BC0F29-2CC6-4A7B-9A59-493767FEA763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094eb23-f8ff-4a8c-880e-7a4759532e5b"/>
    <ds:schemaRef ds:uri="a2a1a8ab-8137-436b-b814-3265e26a25da"/>
    <ds:schemaRef ds:uri="9a8621ab-54a2-4a66-95ce-3acf886e9758"/>
    <ds:schemaRef ds:uri="e21cbe00-2104-4159-b9b9-bd54555d1bf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Master</vt:lpstr>
      <vt:lpstr>E1</vt:lpstr>
      <vt:lpstr>E2</vt:lpstr>
      <vt:lpstr>E3</vt:lpstr>
      <vt:lpstr>E4</vt:lpstr>
      <vt:lpstr>Calculations</vt:lpstr>
      <vt:lpstr>List DO NOT TOUCH</vt:lpstr>
      <vt:lpstr>SNZ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COPY Event prospecting - Top line assessment JD - DO NOT TOUCH THIS</dc:title>
  <dc:creator>Your User Name</dc:creator>
  <cp:lastModifiedBy>Peterc</cp:lastModifiedBy>
  <cp:lastPrinted>2014-07-10T23:46:35Z</cp:lastPrinted>
  <dcterms:created xsi:type="dcterms:W3CDTF">2008-11-10T05:03:41Z</dcterms:created>
  <dcterms:modified xsi:type="dcterms:W3CDTF">2014-08-15T04:18:24Z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0x010100AAAAAAAAAAAAAAAAAAAAAAAAAAAAAA020011C6188148FBD446A78DFBDAAE1FFB0F</vt:lpwstr>
  </property>
  <property fmtid="{D5CDD505-2E9C-101B-9397-08002B2CF9AE}" pid="3" name="SFItemID">
    <vt:lpwstr>45f8d1f5-6d58-485c-8379-572ec9a6ce15</vt:lpwstr>
  </property>
  <property fmtid="{D5CDD505-2E9C-101B-9397-08002B2CF9AE}" pid="4" name="SFReference">
    <vt:lpwstr>Event Prospecting and Bidding </vt:lpwstr>
  </property>
  <property fmtid="{D5CDD505-2E9C-101B-9397-08002B2CF9AE}" pid="5" name="Order">
    <vt:r8>376300</vt:r8>
  </property>
  <property fmtid="{D5CDD505-2E9C-101B-9397-08002B2CF9AE}" pid="6" name="_ModerationStatus">
    <vt:lpwstr>0</vt:lpwstr>
  </property>
</Properties>
</file>